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250" activeTab="0"/>
  </bookViews>
  <sheets>
    <sheet name="wzór" sheetId="1" r:id="rId1"/>
  </sheets>
  <definedNames>
    <definedName name="_xlnm.Print_Area" localSheetId="0">'wzór'!$A$2:$R$89</definedName>
  </definedNames>
  <calcPr fullCalcOnLoad="1"/>
</workbook>
</file>

<file path=xl/comments1.xml><?xml version="1.0" encoding="utf-8"?>
<comments xmlns="http://schemas.openxmlformats.org/spreadsheetml/2006/main">
  <authors>
    <author>Joker</author>
  </authors>
  <commentList>
    <comment ref="E77" authorId="0">
      <text>
        <r>
          <rPr>
            <b/>
            <sz val="8"/>
            <rFont val="Tahoma"/>
            <family val="2"/>
          </rPr>
          <t>P.Sz.: Obowiązek opłacania składek na FP powstaje, gdy łączna kwota przychodu zleceniobiorcy ze wszystkich źródeł, stanowiąca podstawę wymiaru składek na ub. społeczne jest wyższa lub równa w przeliczeniu na pełen miesiąc, minimalnemu wynagrodzeniu za pracę w danym roku (1386 zł w r. 2011)</t>
        </r>
      </text>
    </comment>
    <comment ref="B54" authorId="0">
      <text>
        <r>
          <rPr>
            <b/>
            <sz val="8"/>
            <rFont val="Tahoma"/>
            <family val="2"/>
          </rPr>
          <t>P.Sz.: Aby kwota słownie została poprawnie wstawiona musisz mieć włączoną w excelu obsługę makr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 xml:space="preserve">P.Sz.:Obowiązek opłacania dotyczy osób nie posiadających statusu "uczeń/student do 26 roku życia" które nie są objęte ubezpieczeniem społecznym z innego tytułu
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P.Sz.:Ubezpieczenie dobrowolne opłacane na wniosek zleceniobiorcy. Prawo do opłacania ub. posiadają jedynie zleceniobiorcy zobowiązani z mocy ustawy opłacać ub. emerytalne i rentowe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<sst xmlns="http://schemas.openxmlformats.org/spreadsheetml/2006/main" count="465" uniqueCount="462">
  <si>
    <t>Wystawił:</t>
  </si>
  <si>
    <t>Dla:</t>
  </si>
  <si>
    <t>podpis</t>
  </si>
  <si>
    <t>Akademickie Inkubatory Przedsiębiorczości</t>
  </si>
  <si>
    <t>Nazwisko</t>
  </si>
  <si>
    <t>PESEL</t>
  </si>
  <si>
    <t>NIP</t>
  </si>
  <si>
    <t>Piękna 68, 00-672 Warszawa</t>
  </si>
  <si>
    <t>Nr tel.</t>
  </si>
  <si>
    <t>Podpis zleceniobiorcy:</t>
  </si>
  <si>
    <t>Rozliczenie składek płatnika:</t>
  </si>
  <si>
    <t>Ub. emerytalne</t>
  </si>
  <si>
    <t>Ub. rentowe</t>
  </si>
  <si>
    <t>Ub. wypadkowe</t>
  </si>
  <si>
    <t>Fundusz pracy</t>
  </si>
  <si>
    <t>FGŚP</t>
  </si>
  <si>
    <t>Kwota netto</t>
  </si>
  <si>
    <t>Kwota brutto</t>
  </si>
  <si>
    <t>Koszty płatnika</t>
  </si>
  <si>
    <t>Łączny koszt zlecenia</t>
  </si>
  <si>
    <t>Podsumowanie kosztów pracodawcy:</t>
  </si>
  <si>
    <t>do umowy zlecenie nr:</t>
  </si>
  <si>
    <t>z dnia:</t>
  </si>
  <si>
    <t>Stwierdzam wykonanie zlecenia</t>
  </si>
  <si>
    <t>Uwagi:</t>
  </si>
  <si>
    <t>Rozliczenie umowy:</t>
  </si>
  <si>
    <t>Emerytalne</t>
  </si>
  <si>
    <t>Rentowe</t>
  </si>
  <si>
    <t>Chorobowe (dobrowolne)</t>
  </si>
  <si>
    <t>Zaliczka na podatek dochodowy wpłacona do Urzędu Skarbowego</t>
  </si>
  <si>
    <t>Do wypłaty</t>
  </si>
  <si>
    <t>Zdrowotne</t>
  </si>
  <si>
    <t>Potrącenia</t>
  </si>
  <si>
    <t>Suma obciążeń ZUS/PIT</t>
  </si>
  <si>
    <t>Przedmiot zlecenia:</t>
  </si>
  <si>
    <t>Edytowalne są wyłącznie szare komórki</t>
  </si>
  <si>
    <t>data wypłaty:</t>
  </si>
  <si>
    <t>z konta:</t>
  </si>
  <si>
    <t>Rachunek nr:</t>
  </si>
  <si>
    <t>Inkubator</t>
  </si>
  <si>
    <t>Pion</t>
  </si>
  <si>
    <t>Aleksandrów Kujawski(142); Urząd Skarbowy Aleksandrów Kujawski; Kościelna 18; 87-700 Aleksandrów Kujawski</t>
  </si>
  <si>
    <t>Augustów(202); Urząd Skarbowy; Żabia 7; 16-300 Augustów</t>
  </si>
  <si>
    <t>Bartoszyce(296); Urząd Skarbowy w Bartoszycach; Bohaterów Warszawy 5; 11-200 Bartoszyce</t>
  </si>
  <si>
    <t>Bełchatów(162); Urząd Skarbowy w Bełchatowie; J. Piłsudskiego 18; 97-400 Bełchatów</t>
  </si>
  <si>
    <t>Będzin(134); Urząd Skarbowy w Będzinie; I Armii Wojska Polskiego 1; 42-500 Będzin</t>
  </si>
  <si>
    <t>Biała Podlaska(26); Urząd Skarbowy w Białej Podlaskiej; Prosta 19; 21-500 Biała Podlaska</t>
  </si>
  <si>
    <t>Białobrzegi(284); Urząd Skarbowy w Białobrzegach; Reymonta 46; 26-800 Białobrzegi</t>
  </si>
  <si>
    <t>Białogard(321); Urząd Skarbowy; Adama Mickiewicza 3; 78-200 Białogard</t>
  </si>
  <si>
    <t>Białystok(107); Pierwszy Urząd Skarbowy w Białymstoku; Świętojańska 13; 15-219 Białystok</t>
  </si>
  <si>
    <t>Białystok(189); Pierwszy Urząd Skarbowy w Białymstoku; Świętojańska 13; 15-219 Białystok</t>
  </si>
  <si>
    <t>Białystok(91); Drugi Urząd Skarbowy Białystok; Plażowa 17; 15-502 Białystok</t>
  </si>
  <si>
    <t>Bielsk Podlaski(372); Urząd Skarbowy w Bielsku Podlaskim; Mickiewicza 33; 17-100 Bielsk Podlaski</t>
  </si>
  <si>
    <t>Bielsko-Biała(150); Pierwszy Urząd Skarbowy w Bielsku-Białej; Sixta 17; 43-300 Bielsko-Biała</t>
  </si>
  <si>
    <t>Bielsko-Biała(151); Drugi Urząd Skarbowy w Bielsku-Białej; Generała Maczka 73; 43-300 Bielsko-Biała</t>
  </si>
  <si>
    <t>Bielsko-Biała(283); Drugi Śląski Urząd Skarbowy; Warszawska 45; 43-300 Bielsko-Biała</t>
  </si>
  <si>
    <t>Biłgoraj(245); Urząd Skarbowy w Biłgoraju; Kościuszki 78; 23-400 Biłgoraj</t>
  </si>
  <si>
    <t xml:space="preserve">Bochnia(281); Urząd Skarbowy Bochnia; Gołębia 3;  </t>
  </si>
  <si>
    <t>Bolesławiec(336); Urząd Skarbowy w Bolesławcu; Garncarska 10; 59-700 Bolesławiec</t>
  </si>
  <si>
    <t>Braniewo(319); Urząd Skarbowy w Braniewie; Jana Matejki 6; 14-500 Braniewo</t>
  </si>
  <si>
    <t>Brodnica(380); Urząd Skarbowy w Brodnicy; Sikorskiego 19; 87-300 Brodnica</t>
  </si>
  <si>
    <t>Brzesko(250); Urząd Skarbowy; Królowej Jadwigi 16; 32-800 Brzesko</t>
  </si>
  <si>
    <t>Brzozów(222); Urząd Skarbowy; Kazimierzowska 1; 36-200 Brzozów</t>
  </si>
  <si>
    <t>Busko-Zdrój(293); US Busko-Zdrój; ul. 12 Stycznia 17; 28-100 Busko-Zdrój</t>
  </si>
  <si>
    <t>Bydgoszcz(212); Trzeci Urząd Skarbowy w Bydgoszczy; Tadeusza Rejtana 5; 85-032 Bydgoszcz</t>
  </si>
  <si>
    <t>Bydgoszcz(232); Drugi Urząd Skarbowy w Bydgoszczy; Wojska Polskiego 20B; 85-822 Bydgoszcz</t>
  </si>
  <si>
    <t>Bydgoszcz(52); Pierwszy Urząd Skarbowy w Bydgoszczy; Fordońska 77; 85-950 Bydgoszcz</t>
  </si>
  <si>
    <t>Bystrzyca Kłodzka(334); Urząd Skarbowy; Mickiewicza 5; 57-500 Bystrzyca Kłodzka</t>
  </si>
  <si>
    <t>Bytom(333); Urząd Skarbowy w Bytomiu; Wroclawska 92; 41-902 Bytom</t>
  </si>
  <si>
    <t>Bytów(261); Urząd Skarbowy w Bytowie; 1 Maja 16; 77-100 Bytów</t>
  </si>
  <si>
    <t>Chełm(186); Urząd Skarbowy w Chełmie; Obłońska 20A; 22-100 Chełm</t>
  </si>
  <si>
    <t>Chełmno(369); US Chełmno; Grudziądzka 6; 86-200 Chełmno</t>
  </si>
  <si>
    <t>Chodzież(335); Urząd Skarbowy w Chodzieży; Ofiar Gór Morzewskic 1; 64-800 Chodzież</t>
  </si>
  <si>
    <t>Chojnice(297); Urząd Skarbowy w Chojnicach; Młyńska 22; 89-600 Chojnice</t>
  </si>
  <si>
    <t>Chorzów(276); Urząd Skarbowy w Chorzowie; Armii Krajowej 5; 41-506 Chorzów</t>
  </si>
  <si>
    <t>Choszczno(130); Urząd Skarbowy; 22 lipca 16; 73-200 Choszczno</t>
  </si>
  <si>
    <t>Chrzanów(153); Urząd Skarbowy w Chrzanowie; Garncarska 9; 32-500 Chrzanów</t>
  </si>
  <si>
    <t>Ciechanów(208); Urząd Skarbowy w Ciechanowie; Warszawska 58; 06-400 Ciechanów</t>
  </si>
  <si>
    <t>Cieszyn(57); Urząd Skarbowy w Cieszynie; Plac Wolności 6; 43-400 Cieszyn</t>
  </si>
  <si>
    <t>Czarnków(249); Urząd Skarbowy; Pocztowa 4; 64-700 Czarnków</t>
  </si>
  <si>
    <t>Częstochowa(56); Drugi Urząd Skarbowy w Częstochowie; Tkacka 3; 42-200 Częstochowa</t>
  </si>
  <si>
    <t>Częstochowa(84); Pierwszy Urząd Skarbowy w Częstochowie; Rolnicza 33; 42-200 Częstochowa</t>
  </si>
  <si>
    <t>Człuchów(294); Urząd Skarbowy w Człuchowie; Jerzego z Dąbrowy 5 E; 77-300 Człuchów</t>
  </si>
  <si>
    <t>Dąbrowa Górnicza(311); Urząd Skarbowy w Dąbrowie Górniczej; Krasińskiego 33a; 41-300 Dąbrowa Górnicza</t>
  </si>
  <si>
    <t>Dąbrowa Tarnowska(167); Urząd Skarbowy; Berka Joselewicza 5; 33-200 Dąbrowa Tarnowska</t>
  </si>
  <si>
    <t>Dąbrowa Tarnowska(185); Urząd Skarbowy w Dąbrowie Tarnowskiej; Berka Joselewicza 5; 33-200 Dąbrowa Tarnowska</t>
  </si>
  <si>
    <t>Dębica(251); Urząd Skarbowy; Kolejowa 21; 39-200 Dębica</t>
  </si>
  <si>
    <t>Drawsko Pomorskie(360); Urząd Skarbowy w Drawsku Pomorskim; Piłsudskiego 3; 78-500 Drawsko Pomorskie</t>
  </si>
  <si>
    <t>Drezdenko(377); US Drezdenko; Pierwszej Brygady 21; 66-530 Drezdenko</t>
  </si>
  <si>
    <t>Działdowo(177); Urząd Skarbowy w Działdowie; Plac Mickiewicza 26; 13-200 Działdowo</t>
  </si>
  <si>
    <t xml:space="preserve">Dzierżoniów(74); Urząd Skarbowy Dzierżoniów; Pocztowa 14 ; 58-200 </t>
  </si>
  <si>
    <t>Elbląg(29); Urząd Skarbowy w Elblągu; A. Mickiewicza 43; 82-300 Elbląg</t>
  </si>
  <si>
    <t>Ełk(200); Urząd Skarbowy; Wojska Polskiego 67; 19-300 Ełk</t>
  </si>
  <si>
    <t>Garwolin(37); Urząd Skarbowy w Garwolinie; Senatorska 30; 08-400 Garwolin</t>
  </si>
  <si>
    <t>Gdańsk(112); Drugi Urząd Skarbowy w Gdańsku; Kołobrzeska 43; 80-391 Gdańsk</t>
  </si>
  <si>
    <t>Gdańsk(60); Trzeci Urząd Skarbowy w Gdańsku; Żaglowa 2; 80-560 Gdańsk</t>
  </si>
  <si>
    <t>Gdańsk(81); Pierwszy Urząd Skarbowy w Gdańsku; Rzeźnicka 54/56; 80-822 Gdańsk</t>
  </si>
  <si>
    <t>Gdynia(59); Drugi Urząd Skarbowy w Gdyni; Hutnicza 25; 81-061 Gdynia</t>
  </si>
  <si>
    <t>Gdynia(86); Pierwszy Urząd Skarbowy w Gdyni; Władysława IV 2/4; 81-353 Gdynia</t>
  </si>
  <si>
    <t>Giżycko(97); Urząd Skarbowy;  I Dywizji Piechoty im. T. Koś 15; 11-500 Giżycko</t>
  </si>
  <si>
    <t>Gliwice(379); Drugi US; Młodego Hutnika 2;  Gliwice</t>
  </si>
  <si>
    <t>Gliwice(94); Pierwszy Urząd Skarbowy w Gliwicach; Góry Chełmskiej 15; 44-100 Gliwice</t>
  </si>
  <si>
    <t>Głogów(223); Urząd Skarbowy; Mickiewicza 53; 67-200 Głogów</t>
  </si>
  <si>
    <t>Głowno(385); US Głowno; Władysława Sikorsiego 3; 95-015 Głowno</t>
  </si>
  <si>
    <t>Gniezno(145); Urząd Skarbowy Gniezno; Spichrzowa 4; 62-200 Gniezno</t>
  </si>
  <si>
    <t>Goleniów(327); Urząd Skarbowy; Lotników 1; 72-100 Goleniów</t>
  </si>
  <si>
    <t>Gorlice(198); Urząd Skarbowy w Gorlicach; Biecka 9B; 38-300 Gorlice</t>
  </si>
  <si>
    <t>Gorzów Wielkopolski(288); Urząd Skarbowy w Gorzowie Wielkopolskim; Jagiellończyka 10; 66-400 Gorzów Wielkopolski</t>
  </si>
  <si>
    <t>Gostyń(324); Urząd Skarbowy w Gostyniu; Lipowa 2; 63-800 Gostyń</t>
  </si>
  <si>
    <t>Grajewo(266); Urząd Skarbowy; Elewatorska 8; 19-203 Grajewo</t>
  </si>
  <si>
    <t>Grodzisk Mazowiecki(138); Urząd Skarbowy w Grodzisku Mazowieckim; Daleka 11; 05-825 Grodzisk Mazowiecki</t>
  </si>
  <si>
    <t>Grodzisk Wielkopolski(289); Urząd Skarbowy w Grodzisku Wielkopolskim; Chopin 7; 62-065 Grodzisk Wielkopolski</t>
  </si>
  <si>
    <t>Grójec(362); Urząd Skarbowy w Grójcu; Piotra Skargi 35; 05-600 Grójec</t>
  </si>
  <si>
    <t>Grudziądz(221); Urząd Skarbowy w Grudziądzu; Droga Łąkowa 23; 86-300 Grudziądz</t>
  </si>
  <si>
    <t>Gryfice(373); US Gryfice; Niepodległości 54A; 72-300 Gryfice</t>
  </si>
  <si>
    <t>Hajnówka(203); Urząd Skarbowy; 3 Maja 34; 17-200 Hajnówka</t>
  </si>
  <si>
    <t>Hrubieszów(268); Urząd Skarbowy w Hrubieszowie; 27 Wołyńskiej Dyw. P. AK 11; 22-500 Hrubieszów</t>
  </si>
  <si>
    <t>Iława(233); Urząd Skarbowy w Iławie; Wojska Polskiego 26; 14-200 Iława</t>
  </si>
  <si>
    <t>Inowrocław(129); Urząd Skarbowy w Inowrocławiu; Najświętszej Marii Panny 23; 88-100 Inowrocław</t>
  </si>
  <si>
    <t>JANÓW LUBELSKI(346); US JANÓW LUBELSKI; Wojska Polskiego 32; 23-300 JANÓW LUBELSKI</t>
  </si>
  <si>
    <t>Jarocin(363); US Jarocin; T. Kościuszki 21; 63-200 Jarocin</t>
  </si>
  <si>
    <t>Jarosław(69); Urząd Skarbowy w Jarosławiu; Przemysłowa 2A; 37-500 Jarosław</t>
  </si>
  <si>
    <t>Jasło(237); Urząd Skarbowy; Staszica 3; 38-200 Jasło</t>
  </si>
  <si>
    <t>Jastrzębie Zdrój(213); Urząd Skarbowy; 11 Listopada 13; 44-335 Jastrzębie Zdrój</t>
  </si>
  <si>
    <t>Jawor(322); Urząd Skarbowy w Jaworze; Gagarina 5; 59-400 Jawor</t>
  </si>
  <si>
    <t>Jaworzno(299); Urząd Skarbowy w Jaworznie; Grunwaldzka 274; 43-600 Jaworzno</t>
  </si>
  <si>
    <t>Jelenia Góra(132); Urząd Skarbowy w Jeleniej Górze; Wolności 121; 58-500 Jelenia Góra</t>
  </si>
  <si>
    <t>Jędrzejów(205); Urząd Skarbowy w Jędrzejowie; 11 Listopada 33; 28-300 Jędrzejów</t>
  </si>
  <si>
    <t>KALISZ(146); I URZĄD SKARBOWY W KALISZU; UL. WROCŁAWSKA 12/14; 62-800 KALISZ</t>
  </si>
  <si>
    <t>KALISZ(149); Drugi Urząd Skarbowy w Kaliszu; Targowa 1; 62-800 KALISZ</t>
  </si>
  <si>
    <t>Kamienna Góra(193); Urząd Skarbowy w Kamiennej Górze; Papieża Jana Pawla II 18; 58-400 Kamienna Góra</t>
  </si>
  <si>
    <t xml:space="preserve">Kamień Pomorski(279); Urząd Skarbowy Kamień Pomorski; Jedności Narodowej 5;  </t>
  </si>
  <si>
    <t>Kartuzy(260); Urząd Skarbowy w Kartuzach; Kościerska 13; 83-300 Kartuzy</t>
  </si>
  <si>
    <t xml:space="preserve">Katowice(58); Pierwszy Urząd Skarbowy Katowice; Żwirki i Wigury 17; 40-063 </t>
  </si>
  <si>
    <t>Katowice(96); Drugi Urząd Skarbowy w Katowicach; Paderewskiego 32B; 40-282 Katowice</t>
  </si>
  <si>
    <t>Kazimierza Wielka(285); Urząd Skarbowy w Kazimierzy Wielkiej; Kościuszki 16; 28-500 Kazimierza Wielka</t>
  </si>
  <si>
    <t>Kędzierzyn - Koźle(350); US Kędzierzyn - Koźle; Piotra Skargi 19; 47-224 Kędzierzyn - Koźle</t>
  </si>
  <si>
    <t xml:space="preserve">KĘPNO(92); Urząd Skarbowy Kępno; Rynek 4; 63-600 </t>
  </si>
  <si>
    <t xml:space="preserve">Kętrzyn(108); Urząd Skarbowy Kętrzyn; Powstańców Warszawy 13; 11-400 </t>
  </si>
  <si>
    <t>Kielce(100); Pierwszy Urząd Skarbowy w Kielcach; Wróbla 17; 25-661 Kielce</t>
  </si>
  <si>
    <t xml:space="preserve">Kielce(102); Drugi Urząd Skarbowy Kielce; Częstochowska 20; 25-647 </t>
  </si>
  <si>
    <t>Kłobuck(292); Urząd Skarbowy w Kłobucku; Rynek im. Jana Pawła II 13; 42-100 Kłobuck</t>
  </si>
  <si>
    <t xml:space="preserve">Kłodzk(278); Urzad Skarbowy w Kłodzku; Walasiewiczówny 1;  </t>
  </si>
  <si>
    <t>Kolbuszowa(68); Urząd Skarbowy w Kolbuszowej; Kościuszki 20; 36-100 Kolbuszowa</t>
  </si>
  <si>
    <t>Kolno(361); Urząd Skarbowy w Kolnie; Wojska Polskiego 20; 18-500 Kolno</t>
  </si>
  <si>
    <t>Koło(243); Urząd Skarbowy w Kole; B. Prusa 10; 62-600 Koło</t>
  </si>
  <si>
    <t>KOŁOBRZEG(118); Urząd Skarbowy Kołobrzeg; Armii Krajowej 2; 78-100 KOŁOBRZEG</t>
  </si>
  <si>
    <t>Konin(331); Urząd Skarbowy w Koninie; Zakładowa 7A; 62-510 Konin</t>
  </si>
  <si>
    <t xml:space="preserve">KOŃSKIE(225); US KOŃSKIE; PIŁSUDSKIEGO 26; 26-200 </t>
  </si>
  <si>
    <t>Koszalin(110); Drugi Urząd Skarbowy Koszalin; Stanisława Moniuszki 15; 75-549 Koszalin</t>
  </si>
  <si>
    <t>Koszalin(111); Pierwszy Urząd Skarbowy w Koszalinie; Przemysłowa 3; 75-216 Koszalin</t>
  </si>
  <si>
    <t>Kościan(351); US Kościan; Młyńska 5; 64-000 Kościan</t>
  </si>
  <si>
    <t>Kościerzyna(220); Urząd Skarbowy; Staszica 6; 83-400 Kościerzyna</t>
  </si>
  <si>
    <t>Kozienice(38); Urząd Skarbowy w Kozienicach; Parkowa 5; 26-900 Kozienice</t>
  </si>
  <si>
    <t>Kraków(154); Pierwszy Urząd Skarbowy w Krakowie; Rzemieślnicza 5; 30-363 Kraków</t>
  </si>
  <si>
    <t>Kraków(161); Urząd Skarbowy Kraków-Podgórze; Wadowicka 10; 30-415 Kraków</t>
  </si>
  <si>
    <t>KRAKÓW(164); Urząd Skarbowy Kraków-Stare Miasto; Grodzka 65; 31-001 Kraków</t>
  </si>
  <si>
    <t>Kraków(165); Urząd Skarbowy Kraków-Nowa Huta; Nowa Huta Os.Boh. Września 80; 31-621 Kraków</t>
  </si>
  <si>
    <t>Kraków(166); Urząd Skarbowy Kraków-Krowodrza; Krowoderskich Zuchów 2; 31-272 Kraków</t>
  </si>
  <si>
    <t>Kraków(172); Drugi Urząd Skarbowy w Krakowie; Krowoderskich Zuchów 2; 31-272 Kraków</t>
  </si>
  <si>
    <t>Kraków(51); Urząd Skarbowy Kraków-Prądnik; Krowoderskich Zuchów 2; 31-272 Kraków</t>
  </si>
  <si>
    <t>Krapkowice(356); US Krapkowice; Opolska 96a; 47-300 Krapkowice</t>
  </si>
  <si>
    <t>Krasnystaw(300); Urząd Skarbowy w Krasnymstawie; Rzeczna 5; 22-300 Krasnystaw</t>
  </si>
  <si>
    <t>Kraśnik(120); Urząd Skarbowy w Kraśniku; Kościuszki 5; 23-200 Kraśnik</t>
  </si>
  <si>
    <t>Krosno(194); Urząd Skarbowy; Składowa 5; 38-400 Krosno</t>
  </si>
  <si>
    <t>Krotoszyn(192); Urząd Skarbowy w Krotoszynie; Park Wojska Polskieg 2; 63-700 Krotoszyn</t>
  </si>
  <si>
    <t xml:space="preserve">Kutno(66); Urząd Skarbowy w Kutnie; Troczewskiego 12; 99-300 </t>
  </si>
  <si>
    <t>Kwidzyn(217); Urząd Skarbowy w Kwidzynie; 3 Maja 6; 82-500 Kwidzyn</t>
  </si>
  <si>
    <t xml:space="preserve">LEGIONOWO(143); URZĄD SKARBOWY LEGIONOWO; PIŁSUDSKIEGO 43C; 05-120 </t>
  </si>
  <si>
    <t>LEGIONOWO(30); URZĄD SKARBOWY LEGIONOWO; Piłsudskiego 43C; 05-120 LEGIONOWO</t>
  </si>
  <si>
    <t>Legnica(320); Urząd Skarbowy w Legnicy; Najśw. Marii Panny 3; 59-220 Legnica</t>
  </si>
  <si>
    <t>Leszno(179); Urząd Skarbowy; Mickiewicza 7; 64-100 Leszno</t>
  </si>
  <si>
    <t>Leżajsk(384); US Leżajsk; Plac Targowy 3; 37-300 Leżajsk</t>
  </si>
  <si>
    <t>Lębork(89); Urząd Skarbowy w Lęborku; Słupska 23; 84-300 Lębork</t>
  </si>
  <si>
    <t>Limanowa(262); Urząd Skarbowy; Matki Boskiej Bolesnej 9; 34-600 Limanowa</t>
  </si>
  <si>
    <t>Lipno(109); Urząd Skarbowy w Lipnie; Staszica 4; 87-600 Lipno</t>
  </si>
  <si>
    <t xml:space="preserve">LIPNO(144); URZĄD SKARBOWY LIPNO; STASZICA 4; 87-600 </t>
  </si>
  <si>
    <t>Lipsko(259); Urząd Skarbowy w Lipsku; Solecka 88; 27-300 Lipsko</t>
  </si>
  <si>
    <t>LUBACZÓW(139); URZĄD SKARBOWY LUBACZÓW; UL. SOBIESKIEGO 6; 37-600 LUBACZÓW</t>
  </si>
  <si>
    <t>Lubań(308); Urząd Skarbowy w Lubaniu; Stara 1; 59-800 Lubań</t>
  </si>
  <si>
    <t>Lubartów(133); Urząd Skarbowy w Lubartowie; Legionów 55; 21-100 Lubartów</t>
  </si>
  <si>
    <t>Lubartów(183); Urząd Skarbowy w Lubartowie; Legionów 55; 21-100 Lubartów</t>
  </si>
  <si>
    <t>Lubin(83); Urząd Skarbowy w Lubinie; Marii Curie Skłodowskiej 94; 59-300 Lubin</t>
  </si>
  <si>
    <t>Lublin(121); Pierwszy Urząd Skarbowy w Lublinie; Sądowa 5; 20-027 Lublin</t>
  </si>
  <si>
    <t>Lublin(131); Drugi Urząd Skarbowy w Lublinie; Zana 38; 20-601 Lublin</t>
  </si>
  <si>
    <t>Lublin(93); Trzeci Urząd Skarbowy w Lublinie; Narutowicza 56; 20-016 Lublin</t>
  </si>
  <si>
    <t xml:space="preserve">Lubliniec(101); Urząd Skarbowy Lubliniec; Paderewskiego 7B; 42-700 </t>
  </si>
  <si>
    <t>Lwówek Śląski(378); Urząd Skarbowy w Lwówku Śląskim; Budowlanych 1; 59-600 Lwówek Śląski</t>
  </si>
  <si>
    <t>Łańcut(371); Urząd Skarbowy w Łańcucie; Piłsudskiego 11; 37-100 Łańcut</t>
  </si>
  <si>
    <t>Łask(215); Urząd Skarbowy; 9-go Maja 31; 98-100 Łask</t>
  </si>
  <si>
    <t>Łęczna(277); Urząd Skarbowy w Łęcznej; Al. Jana Pawła II 95; 21-010 Łęczna</t>
  </si>
  <si>
    <t>ŁOMŻA(20); URZĄD SKARBOWY; Polowa 47; 18-400 ŁOMŻA</t>
  </si>
  <si>
    <t>ŁOSICE(24); URZĄD SKARBOWY ŁOSICE; 11 Listopada 1; 08-200 ŁOSICE</t>
  </si>
  <si>
    <t>Łowicz(252); Urząd Skarbowy; Chełmońskiego 2; 99-400 Łowicz</t>
  </si>
  <si>
    <t>Łódź(137); Urząd Skarbowy Łódź-Śródmieście; Dowborczyków 9/11; 90-019 Łódź</t>
  </si>
  <si>
    <t>Łódź(140); Urząd Skarbowy Łódź-Widzew; Papiernicza 7; 92-312 Łódź</t>
  </si>
  <si>
    <t>Łódź(195); Pierwszy Urząd Skarbowy Łódź-Bałuty; Zachodnia 47; 91-066 Łódź</t>
  </si>
  <si>
    <t>Łódź(196); Drugi Urząd Skarbowy Łódź-Bałuty; Św. Teresy 105; 91-222 Łódź</t>
  </si>
  <si>
    <t>Łódź(282); Urząd Skarbowy Łódź-Polesie; 6 Sierpnia 84/86; 90-646 Łódź</t>
  </si>
  <si>
    <t>Łódź(352); Drugi Urząd Skarbowy Łódź-Górna; Wróblewskiego 10; 93-578 Łódź</t>
  </si>
  <si>
    <t>Łuków(2); Urząd Skarbowy w Łukowie; Międzyrzecka 72A; 21-400 Łuków</t>
  </si>
  <si>
    <t>Maków Mazowiecki(349); Urząd Skarbowy w Makowie Mazowieckim; Kopernika 6c; 06-200 Maków Mazowiecki</t>
  </si>
  <si>
    <t>Malbork(32); Urząd Skarbowy w Malborku; Kopernika 10; 82-200 Malbork</t>
  </si>
  <si>
    <t>Miechów(169); Urząd Skarbowy; St. Daneckiej 1; 32-200 Miechów</t>
  </si>
  <si>
    <t>Mielec(155); Urząd Skarbowy Mielec; Żeromskiego 13; 39-300 Mielec</t>
  </si>
  <si>
    <t>MIĘDZYCHÓD(10); URZĄD SKARBOWY MIĘDZYCHÓD; PIŁSUDSKIEGO 2; 64-400 MIĘDZYCHÓD</t>
  </si>
  <si>
    <t>Międzyrzecz(338); Urząd Skarbowy w Międzyrzeczu; Rynek 3; 66-300 Międzyrzecz</t>
  </si>
  <si>
    <t>Mikołów(275); Urząd Skarbowy; Prof. Hubera 4; 43-190 Mikołów</t>
  </si>
  <si>
    <t>Milicz(376); US Milicz; Składowa 2; 56-300 Milicz</t>
  </si>
  <si>
    <t>Mińsk Mazowiecki(4); Urząd Skarbowy w Mińsku Mazowieckim; Szczecińska 2; 05-300 Mińsk Mazowiecki</t>
  </si>
  <si>
    <t>Mława(39); Urząd Skarbowy w Mławie; Narutowicza 19/7; 06-500 Mława</t>
  </si>
  <si>
    <t>Mońki(312); Urząd Skarbowy w Mońkach; Ełcka 41a; 19-100 Mońki</t>
  </si>
  <si>
    <t>Muślenice(357); US Muślenice; Cegielskiego 2; 32-400 Muślenice</t>
  </si>
  <si>
    <t xml:space="preserve">MYSŁOWICE(76); Urząd Skarbowy w Mysłowicach; Mickiewicza 4 ; 41-400 </t>
  </si>
  <si>
    <t>Myślenice(206); Urząd Skarbowy w Myślenicach; H. Cegielskiego 2; 32-400 Myślenice</t>
  </si>
  <si>
    <t>Myślibórz(354); US w Myśliborzu; Felczaka 18; 74-300 Myślibórz</t>
  </si>
  <si>
    <t>NAKŁO NAD NOTECIĄ(182); US NAKŁO NAD NOTECIĄ; SĄDOWA 8; 89-100 NAKŁO NAD NOTECIĄ</t>
  </si>
  <si>
    <t xml:space="preserve">Namysłów(115); Urząd Skarbowy Namysłów; Plac Wolności 1; 46-100 </t>
  </si>
  <si>
    <t xml:space="preserve">NIDZICA(8); URZĄD SKARBOWY NIDZICA; ŻEROMSKIEGO 11; 13-100 </t>
  </si>
  <si>
    <t>Nisko(345); Urząd Skarbowy w Nisku; 3 Maja 23B; 37-400 Nisko</t>
  </si>
  <si>
    <t>Nowa Ruda(367); US w Nowej Rudzie; Kościelna 1; 57-400 Nowa Ruda</t>
  </si>
  <si>
    <t>Nowa Sól(358); US Nowa Sól; Staszica 1; 67-100 Nowa Sól</t>
  </si>
  <si>
    <t>Nowe Miasto Lubawskie(307); Urząd Skarbowy w Nowym Mieście Lubawskim; Działyńskich 3; 13-300 Nowe Miasto Lubawskie</t>
  </si>
  <si>
    <t>Nowy Dwór Mazowiecki(119); Urząd Skarbowy w Nowym Dworze Mazowieckim; Legionów 7; 05-100 Nowy Dwór Mazowiecki</t>
  </si>
  <si>
    <t>Nowy Sącz(48); Urząd Skarbowy w Nowym Sączu; Barbackiego 10; 33-300 Nowy Sącz</t>
  </si>
  <si>
    <t>Nowy Targ(239); Urząd Skarbowy w Nowym Targu; Plac Słowackiego 3; 34-400 Nowy Targ</t>
  </si>
  <si>
    <t>Nowy Targ(295); Urząd Skarbowy w Nowym Targu; Plac Słowackiego 3; 34-400 Nowy Targ</t>
  </si>
  <si>
    <t>Nowy Tomyśl(306); Urząd Skarbowy w Nowym Tomyślu; Kolejowa 38;  Nowy Tomyśl</t>
  </si>
  <si>
    <t xml:space="preserve">Nysa(62); Urząd Skarbowy Nysa; Krzywoustego 23; 48-300 </t>
  </si>
  <si>
    <t>Oborniki Wielkopolskie(347); Urząd Skarbowy w Obornikach; Rynek 4; 64-600 Oborniki Wielkopolskie</t>
  </si>
  <si>
    <t>Olesno(236); Urząd Skarbowy w Oleśnie; Pieloka 21; 46-300 Olesno</t>
  </si>
  <si>
    <t>Oleśnica(344); US Oleśnica; Lwowska 34; 56-400 Oleśnica</t>
  </si>
  <si>
    <t>OLKUSZ(45); URZĄD SKARBOWY OLKUSZ; Budowlanych 2; 32-300 OLKUSZ</t>
  </si>
  <si>
    <t>Olsztyn(64); Urząd Skarbowy w Olsztynie; al.Józefa Piłsudskiego 59; 10-950 Olsztyn</t>
  </si>
  <si>
    <t>Oława(383); Urząd Skarbowy w Oławie; Lwowska 1; 55-200 Oława</t>
  </si>
  <si>
    <t>Opatów(238); Urząd Skarbowy w Opatowie; Kilińskiego 9; 27-500 Opatów</t>
  </si>
  <si>
    <t xml:space="preserve">OPOCZNO(226); US OPOCZNO; PIOTRKOWSKA 14; 26-300 </t>
  </si>
  <si>
    <t>Opole Lubelskie(309); Urząd Skarbowy w Opolu Lubelskim; Piłsudskiego 12; 24-300 Opole Lubelskie</t>
  </si>
  <si>
    <t>Opole(231); Pierwszy Urząd Skarbowy; Ozimska 19; 45-057 Opole</t>
  </si>
  <si>
    <t>Opole(264); Drugi Urząd Skarbowy; Cementowa 6; 45-358 Opole</t>
  </si>
  <si>
    <t xml:space="preserve">OSTROŁĘKA(18); URZĄD SKARBOWY OSTROŁĘKA; Przechodnia 6; 07-400 </t>
  </si>
  <si>
    <t>Ostrowiec Świętokrzyski(49); Urząd Skarbowy w Ostrowcu Świętokrzyskim; Polna 11; 27-400 Ostrowiec Świętokrzyski</t>
  </si>
  <si>
    <t>Ostróda(318); Urząd Skarbowy w Ostródzie; Olsztyńska 5B; 14-100 Ostróda</t>
  </si>
  <si>
    <t>OSTRÓW MAZOWIECKA(35); URZĄD SKARBOWY OSTRÓW MAZOWIECKA; Stanisława Dubois 1; 07-300 Ostrów Mazowiecka</t>
  </si>
  <si>
    <t xml:space="preserve">OSTRÓW WIELKOPOLSKI(43); URZĄD SKARBOWY OSTRÓW WIELKOPOLSKI; CHŁAPOWSKIEGO 45;  </t>
  </si>
  <si>
    <t>Oświęcim(160); Urząd Skarbowy w Oświęcimiu; Plebanska 2; 32-600 Oświęcim</t>
  </si>
  <si>
    <t>Otwock(7); Urząd Skarbowy w Otwocku; Matejki 4; 05-400 Otwock</t>
  </si>
  <si>
    <t>Pabianice(301); Urząd Skarbowy w Pabianicach; Zamkowa 26; 95-200 Pabianice</t>
  </si>
  <si>
    <t>Pajęczno(323); Urząd Skarbowy w Pajęcznie; 1 Maja 9; 98-330 Pajęczno</t>
  </si>
  <si>
    <t>PARCZEW(188); Urząd Skarbowy w Parczewie; ŻABIA 2; 21-200 PARCZEW</t>
  </si>
  <si>
    <t>Piaseczno(176); Urząd Skarbowy w Piasecznie; Czajewicza 2/4; 05-500 Piaseczno</t>
  </si>
  <si>
    <t>PIASECZNO(42); URZĄD SKARBOWY W PIASECZNIE; CZAJEWICZA 2/4; 05-500 PIASECZNO</t>
  </si>
  <si>
    <t>Piekary Śląskie(178); Urząd Skarbowy;  Bytomska 92; 41-940 Piekary Śląskie</t>
  </si>
  <si>
    <t>Piła(280); Urząd Skarbowy w Pile; Kossaka 106; 94-920 Piła</t>
  </si>
  <si>
    <t xml:space="preserve">Pińczów(370); Urząd Skarbowy w Pińczowie; Grodziskowa 1; 28-400 </t>
  </si>
  <si>
    <t>Piotrków Trybunalski(99); Urząd Skarbowy w Piotrkowie Trybunalskim; Wronia 65; 97-300 Piotrków Trybunalski</t>
  </si>
  <si>
    <t xml:space="preserve">PISZ(116); Urząd Skarbowy Pisz; Okopowa 2; 12-200 </t>
  </si>
  <si>
    <t>Pleszew(328);  Urząd Skarbowy w Pleszewie; Bogusza 6; 63-300 Pleszew</t>
  </si>
  <si>
    <t>Płock(184); Urząd Skarbowy; 1-go Maja 10; 09-402 Płock</t>
  </si>
  <si>
    <t>Płock(36); Urząd Skarbowy w Płocku; 1 Maja 10; 09-402 Płock</t>
  </si>
  <si>
    <t>PŁOŃSK(12); URZĄD SKARBOWY PŁOŃSK; Spółdzielcza 2; 09-100 Płońsk</t>
  </si>
  <si>
    <t>Poddębice(209); Urząd Skarbowy; Narutowicza 12; 99-200 Poddębice</t>
  </si>
  <si>
    <t>Poznań(105); Urząd Skarbowy Poznań-Nowe Miasto; Warszawska 183/1; 61-055 Poznań</t>
  </si>
  <si>
    <t>Poznań(234); Urząd Skarbowy  Poznań-Śródmieście; Strzelecka 2/6; 61-845 Poznań</t>
  </si>
  <si>
    <t>Poznań(253); Urząd Skarbowy Poznań-Jeżyce; Słowackiego 22; 60-823 Poznań</t>
  </si>
  <si>
    <t>Poznań(290); Urząd Skarbowy Poznań-Wilda; Wierzbięcice 45; 61-558 Poznań</t>
  </si>
  <si>
    <t>Poznań(53); Urząd Skarbowy Poznań-Grunwald; M. Smoluchowskiego 1; 60-179 Poznań</t>
  </si>
  <si>
    <t>Poznań(75); Urząd Skarbowy Poznań-Winogrady; Wojciechowskiego 3/5; 60-685 Poznań</t>
  </si>
  <si>
    <t>Poznań(85); Pierwszy Urząd Skarbowy w Poznaniu; Chłapowskiego 17; 60-965 Poznań</t>
  </si>
  <si>
    <t>Proszowice(173); Urząd Skarbowy; M. Reja 1; 32-100 Proszowice</t>
  </si>
  <si>
    <t>Proszowice(211); Urząd Skarbowy; M. Reja 1; 32-100 Proszowice</t>
  </si>
  <si>
    <t>Proszowice(329); Urząd Skarbowy w Proszowicach; M. Reja 1; 32-100 Proszowice</t>
  </si>
  <si>
    <t>Prudnik(180); Urząd Skarbowy; Kopernika 1A; 48-200 Prudnik</t>
  </si>
  <si>
    <t>Pruszcz Gdański(191); Urząd Skarbowy w Pruszczu Gdańskim; Łukasiewicza 2; 83-000 Pruszcz Gdański</t>
  </si>
  <si>
    <t>Pruszków(28); Urząd Skarbowy w Pruszkowie; Staszica 1; 05-800 Pruszków</t>
  </si>
  <si>
    <t xml:space="preserve">Przasnysz(229); Urząd Skarbowy Przasnysz; Świerkowa 3; 06-300 </t>
  </si>
  <si>
    <t>Przemyśl(343); US Przemyśl; Lwowska 9; 37-700 Przemyśl</t>
  </si>
  <si>
    <t>Przeworsk(364); US Przeworsk; Tysiąclecia 1; 37-200 Przeworsk</t>
  </si>
  <si>
    <t>PRZYSUCHA(269); URZĄD SKARBOWY PRZYSUCHA; SZKOLNA 7; 26-400 PRZYSUCHA</t>
  </si>
  <si>
    <t>Pszczyna(240); Urząd Skarbowy; 3 Maja 4; 43-200 Pszczyna</t>
  </si>
  <si>
    <t>Pszczyna(342); Urząd Skarbowy w Pszczynie; 3-go Maja 4; 43-200 Pszczyna</t>
  </si>
  <si>
    <t>PUCK(136); Urząd Skarbowy Puck; Kmdr E. Szystowskiego 18; 84-100 PUCK</t>
  </si>
  <si>
    <t>Puławy(218); Urząd Skarbowy w Puławach; Lubelska 2i; 24-100 Puławy</t>
  </si>
  <si>
    <t>Puławy(273); Urząd Skarbowy w Puławach; Lubelska 2i; 24-100 Puławy</t>
  </si>
  <si>
    <t>Pułtusk(340); Urząd Skarbowy w Pułtusku; Żwirki i Wigury 7; 06-100 Pułtusk</t>
  </si>
  <si>
    <t>Racibórz(287); Urząd Skarbowy w Raciborzu; Drzymały 32; 47-400 Racibórz</t>
  </si>
  <si>
    <t>Radom(174); Pierwszy Urząd Skarbowy w Radomiu; Zbrowskiego 106; 26-615 Radom</t>
  </si>
  <si>
    <t>Radom(175); Drugi Urząd Skarbowy w Radomiu; Toruńska 3; 26-600 Radom</t>
  </si>
  <si>
    <t>RADOM(6); TRZECI MAZOWIECKI URZĄD SKARBOWY; STRUGA 26/28; 56-600 RADOM</t>
  </si>
  <si>
    <t xml:space="preserve">RADOMSKO(270); URZĄD SKARBOWY; MICKIEWICZA 4; 97-500 </t>
  </si>
  <si>
    <t>Radziejów(197); Urząd Skarbowy w Radziejowie; Rolnicza 6; 88-200 Radziejów</t>
  </si>
  <si>
    <t xml:space="preserve">RADZYŃ PODLASKI(163); URZĄD SKARBOWY RADZYŃ PODLASKI; LUBELSKA 1; 21-300 </t>
  </si>
  <si>
    <t>Rawa Mazowiecka(315); Urząd Skarbowy w Rawie Mazowieckiej; Słowackiego 4; 96-200 Rawa Mazowiecka</t>
  </si>
  <si>
    <t>Rawicz(359); Urząd Skarbowy w Rawiczu; Staszica 4; 63-900 Rawicz</t>
  </si>
  <si>
    <t>Ropczyce(313); Urząd Skarbowy w Ropczycach; Rynek 1; 39-100 Ropczyce</t>
  </si>
  <si>
    <t>Ruda Śląska(204); Urząd Skarbowy w Rudzie Śląskiej; Kokotek 6; 41-700 Ruda Śląska</t>
  </si>
  <si>
    <t>Rybnik(230); Urząd Skarbowy; plac Armii Krajowej 3; 44-200 Rybnik</t>
  </si>
  <si>
    <t>Ryki(135); Urząd Skarbowy w Rykach; Wyczółkowskiego 10 A; 08-500 Ryki</t>
  </si>
  <si>
    <t>Rypin(348); Urząd Skarbowy w Rypinie; Dojazdowa 10; 87-500 Rypin</t>
  </si>
  <si>
    <t xml:space="preserve">Rzeszów(114); Drugi Urząd Skarbowy Rzeszów; Siemieńskiego 18; 35-234 </t>
  </si>
  <si>
    <t>Rzeszów(67); Pierwszy Urząd Skarbowy w Rzeszowie; Podwislocze 42; 35-309 Rzeszów</t>
  </si>
  <si>
    <t>Sandomierz(244); Urząd Skarbowy w Sandomierzu; Żydowska 1; 27-600 Sandomierz</t>
  </si>
  <si>
    <t>Sanok(47); Urząd Skarbowy; Sienkiewicza 1; 38-500 Sanok</t>
  </si>
  <si>
    <t>Siedlce(1); Urząd Skarbowy w Siedlcach; Piłsudskiego 68; 08-110 Siedlce</t>
  </si>
  <si>
    <t>Siemianowice Śląskie(256); Urząd Skarbowy; Świerczewskiego 84; 41-10 Siemianowice Śląskie</t>
  </si>
  <si>
    <t>Siemiatycze(199); Urząd Skarbowy w Siemiatyczach; Palacowa 18; 17-300 Siemiatycze</t>
  </si>
  <si>
    <t>Sieradz(124); Urząd Skarbowy Sieradz; Spółdzielcza 3; 98-200 Sieradz</t>
  </si>
  <si>
    <t xml:space="preserve">Skarżysko-Kamienna(77); Urząd Skarbowy Skarżysko-Kamienna; 1 Maja 56 ; 26-110 </t>
  </si>
  <si>
    <t>Skierniewice(267); Urząd Skarbowy; Nowobielańska 61B; 96-100 Skierniewice</t>
  </si>
  <si>
    <t>Słubice(310); Urząd Skarbowy w Słubicach; Wojska Polskiego 155; 69-100 Słubice</t>
  </si>
  <si>
    <t xml:space="preserve">Słupsk(117); Urząd Skarbowy Słupsk; Szczecińska 59; 76-200 </t>
  </si>
  <si>
    <t>Sochaczew(316); Urząd Skarbowy w Sochaczewie; Świerczewskiego 4; 96-500 Sochaczew</t>
  </si>
  <si>
    <t>Sokołów Podlaski(3); Urząd Skarbowy w Sokołowie Podlaskim; Węgrowska 5; 08-300 Sokołów Podlaski</t>
  </si>
  <si>
    <t>Sokółka(201); Urząd Skarbowy; Białostocka 47; 16-100 Sokółka</t>
  </si>
  <si>
    <t>Sopot(113); Urząd Skarbowy w Sopocie; 23 Marca 9/11; 81-808 Sopot</t>
  </si>
  <si>
    <t>Sosnowiec(103); Urząd Skarbowy w Sosnowcu; 3 Maja 20; 41-200 Sosnowiec</t>
  </si>
  <si>
    <t>Stalowa Wola(181); Urząd Skarbowy w Stalowej Woli; Metalowców 6; 37-450 Stalowa Wola</t>
  </si>
  <si>
    <t>Starachowice(219); Urząd Skarbowy w Starachowicach; Składowa 33; 27-200 Starachowice</t>
  </si>
  <si>
    <t xml:space="preserve">Stargard Szczeciński(87); Urząd Skarbowy Stargard Szczeciński; Towarowa 15; 73-110 </t>
  </si>
  <si>
    <t>Starogard Gdański(88); Urząd Skarbowy w Starogardzie Gdańskim; Lubichowska 4; 83-200 Starogard Gdański</t>
  </si>
  <si>
    <t>Staszów(170); Urząd Skarbowy; Oględowska 12; 28-200 Staszów</t>
  </si>
  <si>
    <t>Strzelce Opolskie(263); Urząd Skarbowy w Strzelcach Opolskich; Opolska 13; 47-100 Strzelce Opolskie</t>
  </si>
  <si>
    <t>Strzyżów(242); Urząd Skarbowy; Daszyńskiego 6; 38-100 Strzyżów</t>
  </si>
  <si>
    <t>Sucha Beskidzka(168); Urząd Skarbowy; Mickiewicza 36; 34-200 Sucha Beskidzka</t>
  </si>
  <si>
    <t>Sucha Beskidzka(330); Urząd Skarbowy w Suchej Beskidzkiej; Mickiewicza 36; 34-200 Sucha Beskidzka</t>
  </si>
  <si>
    <t>Suwałki(210); Urząd Skarbowy w Suwałkach; 1 Maja 2A; 16-400 Suwałki</t>
  </si>
  <si>
    <t>Swarzędz(303); Pierwszy Urząd Skarbowy w Poznaniu; Dworcowa 7; 62-020 Swarzędz</t>
  </si>
  <si>
    <t>Szamotuły(214); Urząd Skarbowy; Bolesława Chrobrego 17A; 64-500 Szamotuły</t>
  </si>
  <si>
    <t>Szczecin(187); Drugi Urząd Skarbowy; Zygmunta Felczaka 19; 71-417 Szczecin</t>
  </si>
  <si>
    <t>Szczecin(305); Pierwszy Urząd Skarbowy w Szczecinie; Michała Drzymały 5; 70-217 Szczecin</t>
  </si>
  <si>
    <t>SZCZECIN(41); TRZECI URZĄD SKARBOWY W SZCZECINIE; Lucjana Rydla 65; 70-783 SZCZECIN</t>
  </si>
  <si>
    <t>Szczecin(63); Drugi Urząd Skarbowy w Szczecinie; Zygmunta Felczaka 19; 71-417 Szczecin</t>
  </si>
  <si>
    <t xml:space="preserve">Szczecin(71); Trzeci Urząd Skarbowy w Szczecinie; Lucjana Rydla 65; 70-783 </t>
  </si>
  <si>
    <t>Szczecinek(332); Urząd Skarbowy w Szczecinku; Mickiewicza 13/14; 78-400 Szczecinek</t>
  </si>
  <si>
    <t>Szczytno(11); Urząd Skarbowy w Szczytnie; Warszawska 5; 12-100 Szczytno</t>
  </si>
  <si>
    <t>Szydłowiec(365); Urząd Skarbowy w Szydłowcu; Widok 6; 26-500 Szydłowiec</t>
  </si>
  <si>
    <t>Śrem(148); Urząd Skarbowy Śrem; Wojska Polskiego 12; 63-100 Śrem</t>
  </si>
  <si>
    <t>Środa Śląska(341); Urząd Skarbowy w Środzie Śląskiej; Oławska 5a; 55-300 Środa Śląska</t>
  </si>
  <si>
    <t>Środa Wielkopolska(271); Urząd Skarbowy; Harcerska 2; 63-000 Środa Wielkopolska</t>
  </si>
  <si>
    <t>Świdnica(227); Urząd Skarbowy; M.Curie-Skłodowskiej 1/3; 58-100 Świdnica</t>
  </si>
  <si>
    <t>Świebodzin(374); Urząd Skarbowy w Świebodzinie; Sobieskiego 6; 66-200 Świebodzin</t>
  </si>
  <si>
    <t>Świecie(317); Urząd Skarbowy w Świeciu; 10 Lutego 16; 86-100 Świecie</t>
  </si>
  <si>
    <t>Świnoujście(304); Urząd Skarbowy w Świnoujściu; Pułaskiego 7; 72-600 Świnoujście</t>
  </si>
  <si>
    <t>Tarnobrzeg(70); Urząd Skarbowy w Tarnobrzegu; Wyspiańskiego 12; 39-400 Tarnobrzeg</t>
  </si>
  <si>
    <t xml:space="preserve">Tarnowskie Góry(78); Urząd Skarbowy Tarnowskie Góry; Opolska 23 ; 42-600 </t>
  </si>
  <si>
    <t>Tarnów(122); Pierwszy Urząd Skarbowy w Tarnowie; Lwowska 72-96; 33-100 Tarnów</t>
  </si>
  <si>
    <t>TARNÓW(141); II URZĄD SKARBOWY TARNÓW; SOLIDARNOŚCI 5/9B; 33-100 TARNÓW</t>
  </si>
  <si>
    <t>Tarnów(156); Pierwszy Urząd Skarbowy w Tarnowie; Lwowska 72-96; 33-100 Tarnów</t>
  </si>
  <si>
    <t>Tarnów(157); Drugi Urząd Skarbowy Tarnów; Solidarnośc 5-9B; 33-100 Tarnów</t>
  </si>
  <si>
    <t>Tczew(326); Urząd Skarbowy w Tczewie; Gdańska 33; 83-100 Tczew</t>
  </si>
  <si>
    <t xml:space="preserve">TOMASZÓW LUBELSKI(21); URZĄD SKARBOWY TOMASZÓW LUBELSKI;  ;  </t>
  </si>
  <si>
    <t>Tomaszów Mazowiecki(152); Urząd Skarbowy Tomaszów Mazowiecki; Mireckiego 37; 97-200 Tomaszów Mazowiecki</t>
  </si>
  <si>
    <t>Toruń(128); Pierwszy Urząd Skarbowy w Toruniu; Szosa Chełmińska 34/36; 87-100 Toruń</t>
  </si>
  <si>
    <t>Toruń(50); Drugi Urząd Skarbowy w Toruniu; Mazowiecka 63/65; 87-100 Toruń</t>
  </si>
  <si>
    <t>Toruń(55); Drugi Urząd Skarbowy w Toruniu; Mazowiecka 63/65; 87-100 Toruń</t>
  </si>
  <si>
    <t>Trzebnica(314); Urząd Skarbowy w Trzebnicy; Prusicka 2; 55-100 Trzebnica</t>
  </si>
  <si>
    <t>Turek(54); Urząd Skarbowy Turek; Konińska 1; 62-700 Turek</t>
  </si>
  <si>
    <t>Tychy(65); Urząd Skarbowy w Tychach; al. Niepodległości 60; 43-100 Tychy</t>
  </si>
  <si>
    <t>Wadowice(159); Urząd Skarbowy Wadowice; Legionów 22; 34-100 Wadowice</t>
  </si>
  <si>
    <t>Wałbrzych(248); Urząd Skarbowy; Uczniowska 21; 58-306 Wałbrzych</t>
  </si>
  <si>
    <t>Wałcz(325); Urząd Skarbowy w Wałczu; Kościuszki 4; 78-600 Wałcz</t>
  </si>
  <si>
    <t>Warszawa(13); Urząd Skarbowy Warszawa-Targówek; Dąbrowszczaków 14; 03-482 Warszawa</t>
  </si>
  <si>
    <t>Warszawa(147); Urząd Skarbowy Warszawa-Targówek; Dąbrowszczaków 14; 03-482 Warszawa</t>
  </si>
  <si>
    <t>Warszawa(15); Urząd Skarbowy Warszawa-Bielany; Skalbmierska 5; 01-844 Warszawa</t>
  </si>
  <si>
    <t>Warszawa(16); Urząd Skarbowy Warszawa-Wawer; Mycielskiego 21; 04-379 Warszawa</t>
  </si>
  <si>
    <t>Warszawa(17); Urząd Skarbowy Warszawa-Mokotów; Kujawska 1; 00-793 Warszawa</t>
  </si>
  <si>
    <t>Warszawa(19); Trzeci Urząd Skarbowy Warszawa-Sródmieście; Lindleya 14; 02-013 Warszawa</t>
  </si>
  <si>
    <t>Warszawa(216); Urząd Skarbowy Warszawa-Ursynów; Wynalazek 3; 02-677 Warszawa</t>
  </si>
  <si>
    <t>Warszawa(22); Pierwszy Urząd Skarbowy Warszawa-Śródmieście; Lindleya 14; 02-013 Warszawa</t>
  </si>
  <si>
    <t>Warszawa(23); Drugi Urząd Skarbowy Warszawa-Śródmieście; Jagiellońska 15; 03-719 Warszawa</t>
  </si>
  <si>
    <t>Warszawa(247); Drugi Mazowiecki Urząd Skarbowy; Stawki 2; 00-193 Warszawa</t>
  </si>
  <si>
    <t>WARSZAWA(258); URZĄD SKARBOWY W-WA BIELANY; Skalbmierska 5; 01-844 WARSZAWA</t>
  </si>
  <si>
    <t>Warszawa(272); Urząd Skarbowy Warszawa-Mokotów; Kujawska 1; 00-793 Warszawa</t>
  </si>
  <si>
    <t>Warszawa(31); Urząd Skarbowy Warszawa-Ursynów; Wynalazek 3; 02-677 Warszawa</t>
  </si>
  <si>
    <t>Warszawa(33); Urząd Skarbowy Warszawa-Wola; Powstańców Ślaskich 2D; 01-381 Warszawa</t>
  </si>
  <si>
    <t>Warszawa(366); Pierwszy Mazowiecki Urząd Skarbowy; Mazowiecka 9; 00-052 Warszawa</t>
  </si>
  <si>
    <t>Warszawa(44); Urząd Skarbowy Warszawa-Bemowo; Białobrzeska 53A; 02-325 Warszawa</t>
  </si>
  <si>
    <t>Warszawa(5); Urząd Skarbowy Warszawa-Praga; Jagiellońska 15; 03-719 Warszawa</t>
  </si>
  <si>
    <t>Warszawa(79); Urząd Skarbowy Warszawa-Praga; Jagiellońska 15; 03-719 Warszawa</t>
  </si>
  <si>
    <t>Wąbrzeźno(353); Urząd Skarbowy w Wąbrzeźnie; Macieja Rataja 2; 87-200 Wąbrzeźno</t>
  </si>
  <si>
    <t>Wągrowiec(382); Urząd Skarbowy w Wągrowcu; Kościuszki 19A; 62-100 Wągrowiec</t>
  </si>
  <si>
    <t>Wejherowo(80); Urząd Skarbowy w Wejherowie; Sobieskiego 346; 84-200 Wejherowo</t>
  </si>
  <si>
    <t>Węgrów(25); Urząd Skarbowy; Kościelna 4; 07-100 Węgrów</t>
  </si>
  <si>
    <t>Wieliczka(158); Urząd Skarbowy w Wieliczce; Zamkowa 2; 32-020 Wieliczka</t>
  </si>
  <si>
    <t>Wieluń(375); Urząd Skarbowy w Wieluniu; Krakowskie Przedmieście 34; 98-300 Wieluń</t>
  </si>
  <si>
    <t xml:space="preserve">Wieruszów(98); Urząd Skarbowy  Wieruszów; Rynek 12/13; 98-400 </t>
  </si>
  <si>
    <t>Włocławek(106); Urząd Skarbowy we Włocławku; Okrzei 72B; 87-800 Włocławek</t>
  </si>
  <si>
    <t>Włodawa(257); Urząd Skarbowy; Rynek 9; 22-200 Włodawa</t>
  </si>
  <si>
    <t>Włoszczowa(286); Urząd Skarbowy we Włoszczowie; Wiśniowa 10; 29-100 Włoszczowa</t>
  </si>
  <si>
    <t>Wodzisław Śląski(255); Urząd Skarbowy w Wodzisławiu Śląskim; Głowackiego 4; 44-300 Wodzisław Śląski</t>
  </si>
  <si>
    <t>Wołomin(14); Urząd Skarbowy w Wołominie; Przejazd 2; 05-200 Wołomin</t>
  </si>
  <si>
    <t xml:space="preserve">WOŁOMIN(235); URZĄD SKARBOWY WOŁOMIN; PRZEJAZD 2; 05-200 </t>
  </si>
  <si>
    <t>Wrocław(104); Urząd Skarbowy Wrocław-Psie Pole; Trzebnicka 33; 50-231 Wrocław</t>
  </si>
  <si>
    <t>Wrocław(190); Urząd Skarbowy Wrocław-Śródmieście; Pl. Solidarności 1/3/5; 53-661 Wrocław</t>
  </si>
  <si>
    <t>Wrocław(224); Urząd Skarbowy Wrocław-Stare Miasto; Inowrocławska 4; 53-654 Wrocław</t>
  </si>
  <si>
    <t>Wrocław(46); Urząd Skarbowy Wrocław-Krzyki; Sztabowa 100; 53-310 Wrocław</t>
  </si>
  <si>
    <t xml:space="preserve">Wrocław(61); Urząd Skarbowy Wrocław-Śródmieście; G. Zapolskiej 4; 50-032 </t>
  </si>
  <si>
    <t>Wrocław(72); Pierwszy Urząd Skarbowy we Wrocławiu; Ks. Czesława Klimasa 34; 50-515 Wrocław</t>
  </si>
  <si>
    <t>Wrocław(73); Urząd Skarbowy Wrocław-Fabryczna; A. Ostrowskiego 5 ; 53-238 Wrocław</t>
  </si>
  <si>
    <t>Wrocław(9); Pierwszy Urząd Skarbowy we Wrocławiu; Ks. Czesława Klimasa 34; 50-515 Wrocław</t>
  </si>
  <si>
    <t>Września(246); Urząd Skarbowy we Wrześni; Warszawska 26; 62-300 Września</t>
  </si>
  <si>
    <t>Wschowa(337); Urząd Skarbowy we Wschowie; Zielony Rynek 7; 67-400 Wschowa</t>
  </si>
  <si>
    <t>Wysokie Mazowieckie(34); Urząd Skarbowy w Wysokiem Mazowieckiem; Ludowa 21; 18-200 Wysokie Mazowieckie</t>
  </si>
  <si>
    <t>WYSZKÓW(90); URZĄD SKARBOWY W WYSZKOWIE; SOWIŃSKIEGO 83; 07-200 WYSZKÓW</t>
  </si>
  <si>
    <t xml:space="preserve">ZABRZE(95); Urząd Skarbowy Zabrze; Bytomska 2; 41-800 </t>
  </si>
  <si>
    <t>Zambrów(82); Urząd Skarbowy Zambrów; Jantarowa 16; 18-300 Zambrów</t>
  </si>
  <si>
    <t>Zamość(40); Urząd Skarbowy; Kilińskiego 82; 22-400 Zamość</t>
  </si>
  <si>
    <t>Zawiercie(207); Urząd Skarbowy; Leśna 8; 42-400 Zawiercie</t>
  </si>
  <si>
    <t>Ząbkowice Śląskie(368); US Ząbkowice Śląskie; Waryńskiego 2; 57-200 Ząbkowice Śląskie</t>
  </si>
  <si>
    <t>Zduńska Wola(274); Urząd Skarbowy; Zielona 15; 98-220 Zduńska Wola</t>
  </si>
  <si>
    <t>Zgierz(265); Urząd Skarbowy; Ks. J. Popiełuszki 8; 95-100 Zgierz</t>
  </si>
  <si>
    <t>Zgierz(339); US w Zgierzu; Ks. Popiełuszki 8; 95-100 Zgierz</t>
  </si>
  <si>
    <t>Zgorzelec(171); Urząd Skarbowy; Bohaterów II Armii Wojska Pols 8B; 59-900 Zgorzelec</t>
  </si>
  <si>
    <t>Zielona Góra(125); Pierwszy Urząd Skarbowy w Zielonej Górze; Doktora Pienieżnego 24; 65-054 Zielona Góra</t>
  </si>
  <si>
    <t>Zielona Góra(126); Drugi Urząd Skarbowy w Zielonej Górze; Doktora Pieniężnego 24; 65-054 Zielona Góra</t>
  </si>
  <si>
    <t>Zielona Góra(127); Lubuski Urząd Skarbowy Zielona Góra; Dr. Pieniężnego 24; 65-054 Zielona Góra</t>
  </si>
  <si>
    <t>Złotoryja(381); Urząd Skarbowy; Rynek 42; 59-500 Złotoryja</t>
  </si>
  <si>
    <t xml:space="preserve">ZWOLEŃ(228); URZAD SKARBOWY W ZWOLENIU; WOJSKA POLSKIEGO 38; 26-700 </t>
  </si>
  <si>
    <t>Żagań(291); Urząd Skarbowy w Żaganiu; X - lecia 26; 68-100 Żagań</t>
  </si>
  <si>
    <t>Żary(241); Urząd Skarbowy; Osadników Wojskowych 3; 68-200 Żary</t>
  </si>
  <si>
    <t>Żnin(298); Urząd Skarbowy w Żninie; Janickiego 18; 88-400 Żnin</t>
  </si>
  <si>
    <t>Żory(355); Urząd Skarbowy w Żorach; Wodzisławska 1; 44-240 Żory</t>
  </si>
  <si>
    <t>Żuromin(254); Urząd Skarbowy w Żurominie; Piłsudskiego 4; 09-300 Żuromin</t>
  </si>
  <si>
    <t xml:space="preserve">ŻYRARDÓW(27); URZĄD SKARBOWY ŻYRARDÓW; 1-GO MAJA 49 A; 96-300 </t>
  </si>
  <si>
    <t>Żywiec(302); Urząd Skarbowy Żywiec; Krasińskiego 11; 34-300 Żywiec</t>
  </si>
  <si>
    <t>Urząd Skarbowy (Wybierz z listy lub wpisz):</t>
  </si>
  <si>
    <t>Nie wybrano US - wybierz z listy lub wpisz ręcznie powyżej</t>
  </si>
  <si>
    <t>Ulica</t>
  </si>
  <si>
    <t>Miejscowość</t>
  </si>
  <si>
    <t>Kod Pocztowy</t>
  </si>
  <si>
    <t>Nr domu</t>
  </si>
  <si>
    <t>Nr mieszkania</t>
  </si>
  <si>
    <t>Poczta:</t>
  </si>
  <si>
    <t>Wybierz Urząd Skarbowy</t>
  </si>
  <si>
    <t>Oświadczam że nie jestem zarejestrowany jako osoba bezrobotna w Urzędzie Pracy</t>
  </si>
  <si>
    <t>Podatek zryczałtowany</t>
  </si>
  <si>
    <t>Sprawdziłem i zatwierdzam do wypłaty</t>
  </si>
  <si>
    <t>(podpis dyrektora inkubatora lub os. upoważnionej)</t>
  </si>
  <si>
    <t>………………………………………………………..</t>
  </si>
  <si>
    <t>(podpis beneficjenta/przedstawiciela pionu)</t>
  </si>
  <si>
    <t>NIP 524-249-51-43</t>
  </si>
  <si>
    <t>Regon 015690013</t>
  </si>
  <si>
    <t>email: biuro@inkubatory.pl</t>
  </si>
  <si>
    <t>tel:  022 745 19 19</t>
  </si>
  <si>
    <t>Słownie:</t>
  </si>
  <si>
    <t>Przelew proszę wykonać na konto:</t>
  </si>
  <si>
    <t>Oświadczenia zleceniobiorcy:</t>
  </si>
  <si>
    <t>Proszę podać adres zameldowania</t>
  </si>
  <si>
    <t>Imię</t>
  </si>
  <si>
    <t>ur.</t>
  </si>
  <si>
    <t>Rachunek do umowy zlecenie</t>
  </si>
  <si>
    <t>Koszty uzyskania przychodu:</t>
  </si>
  <si>
    <t>Dochód:</t>
  </si>
  <si>
    <t>Składki na ubezpieczenie społeczne:</t>
  </si>
  <si>
    <t>Podstawa opodatkowania (zaokrąglona do pełnych złotych):</t>
  </si>
  <si>
    <t>Ubezpieczenie zdrowotne:</t>
  </si>
  <si>
    <t>Ubezp. zdrowotne odliczane od podatku:</t>
  </si>
  <si>
    <t>Ubezp. zdrowotne nie odliczane od podatku:</t>
  </si>
  <si>
    <t>Podatek naliczony:</t>
  </si>
  <si>
    <t>Kwota brutto wynikająca z zawartej umowy: …………………..………..……………………………………….……………………</t>
  </si>
  <si>
    <t>Oświadczam że w zakresie objętym rozliczaną umową zlecenie nie prowadzę działalności gospodarczej w rozumieniu ustawy o podatku dochodowym od osób fizycznych</t>
  </si>
  <si>
    <t>Wzór dokumentu utworzony 19.04.2010 przez Paweł Szymczak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</si>
</sst>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[$-415]d\ mmmm\ yyyy"/>
    <numFmt numFmtId="167" formatCode="#,##0.00\ &quot;zł&quot;"/>
    <numFmt numFmtId="168" formatCode="[$-F800]dddd\,\ mmmm\ dd\,\ yyyy"/>
    <numFmt numFmtId="169" formatCode="h:mm;@"/>
    <numFmt numFmtId="170" formatCode="yy/mm/dd\ h:mm;@"/>
    <numFmt numFmtId="171" formatCode="00000000000"/>
    <numFmt numFmtId="172" formatCode="000\-000\-00\-00"/>
    <numFmt numFmtId="173" formatCode="00\-000"/>
  </numFmts>
  <fonts count="7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sz val="4"/>
      <name val="Arial"/>
      <family val="2"/>
    </font>
    <font>
      <sz val="4.5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indexed="9"/>
      <name val="Arial"/>
      <family val="2"/>
    </font>
    <font>
      <i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36"/>
      <name val="Arial"/>
      <family val="2"/>
    </font>
    <font>
      <b/>
      <sz val="8"/>
      <color indexed="5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11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7030A0"/>
      <name val="Arial"/>
      <family val="2"/>
    </font>
    <font>
      <b/>
      <sz val="8"/>
      <color rgb="FFFFC000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4" fontId="1" fillId="33" borderId="0" xfId="0" applyNumberFormat="1" applyFont="1" applyFill="1" applyBorder="1" applyAlignment="1" applyProtection="1">
      <alignment/>
      <protection hidden="1"/>
    </xf>
    <xf numFmtId="4" fontId="1" fillId="33" borderId="17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17" xfId="0" applyNumberFormat="1" applyFont="1" applyFill="1" applyBorder="1" applyAlignment="1" applyProtection="1">
      <alignment vertical="center"/>
      <protection hidden="1"/>
    </xf>
    <xf numFmtId="49" fontId="9" fillId="33" borderId="0" xfId="0" applyNumberFormat="1" applyFont="1" applyFill="1" applyBorder="1" applyAlignment="1" applyProtection="1">
      <alignment vertical="center"/>
      <protection hidden="1"/>
    </xf>
    <xf numFmtId="49" fontId="2" fillId="33" borderId="19" xfId="0" applyNumberFormat="1" applyFont="1" applyFill="1" applyBorder="1" applyAlignment="1" applyProtection="1">
      <alignment vertical="center"/>
      <protection hidden="1"/>
    </xf>
    <xf numFmtId="49" fontId="2" fillId="33" borderId="20" xfId="0" applyNumberFormat="1" applyFont="1" applyFill="1" applyBorder="1" applyAlignment="1" applyProtection="1">
      <alignment vertical="center"/>
      <protection hidden="1"/>
    </xf>
    <xf numFmtId="49" fontId="2" fillId="33" borderId="14" xfId="0" applyNumberFormat="1" applyFont="1" applyFill="1" applyBorder="1" applyAlignment="1" applyProtection="1">
      <alignment vertical="center"/>
      <protection hidden="1"/>
    </xf>
    <xf numFmtId="49" fontId="2" fillId="33" borderId="15" xfId="0" applyNumberFormat="1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10" fontId="1" fillId="33" borderId="14" xfId="0" applyNumberFormat="1" applyFont="1" applyFill="1" applyBorder="1" applyAlignment="1" applyProtection="1">
      <alignment vertical="center"/>
      <protection hidden="1"/>
    </xf>
    <xf numFmtId="0" fontId="1" fillId="33" borderId="13" xfId="0" applyNumberFormat="1" applyFont="1" applyFill="1" applyBorder="1" applyAlignment="1" applyProtection="1">
      <alignment vertical="center"/>
      <protection hidden="1"/>
    </xf>
    <xf numFmtId="0" fontId="1" fillId="33" borderId="14" xfId="0" applyNumberFormat="1" applyFont="1" applyFill="1" applyBorder="1" applyAlignment="1" applyProtection="1">
      <alignment vertical="center"/>
      <protection hidden="1"/>
    </xf>
    <xf numFmtId="49" fontId="1" fillId="33" borderId="15" xfId="0" applyNumberFormat="1" applyFont="1" applyFill="1" applyBorder="1" applyAlignment="1" applyProtection="1">
      <alignment vertical="center"/>
      <protection hidden="1"/>
    </xf>
    <xf numFmtId="1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16" xfId="0" applyNumberFormat="1" applyFont="1" applyFill="1" applyBorder="1" applyAlignment="1" applyProtection="1">
      <alignment vertical="center"/>
      <protection hidden="1"/>
    </xf>
    <xf numFmtId="49" fontId="1" fillId="33" borderId="17" xfId="0" applyNumberFormat="1" applyFont="1" applyFill="1" applyBorder="1" applyAlignment="1" applyProtection="1">
      <alignment vertical="center"/>
      <protection hidden="1"/>
    </xf>
    <xf numFmtId="10" fontId="1" fillId="33" borderId="19" xfId="0" applyNumberFormat="1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/>
      <protection hidden="1"/>
    </xf>
    <xf numFmtId="0" fontId="10" fillId="33" borderId="18" xfId="0" applyNumberFormat="1" applyFont="1" applyFill="1" applyBorder="1" applyAlignment="1" applyProtection="1">
      <alignment/>
      <protection hidden="1"/>
    </xf>
    <xf numFmtId="0" fontId="10" fillId="33" borderId="19" xfId="0" applyNumberFormat="1" applyFont="1" applyFill="1" applyBorder="1" applyAlignment="1" applyProtection="1">
      <alignment/>
      <protection hidden="1"/>
    </xf>
    <xf numFmtId="0" fontId="9" fillId="33" borderId="19" xfId="0" applyNumberFormat="1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5" borderId="23" xfId="0" applyFont="1" applyFill="1" applyBorder="1" applyAlignment="1" applyProtection="1">
      <alignment/>
      <protection hidden="1"/>
    </xf>
    <xf numFmtId="0" fontId="1" fillId="36" borderId="13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8" xfId="0" applyFont="1" applyFill="1" applyBorder="1" applyAlignment="1" applyProtection="1">
      <alignment/>
      <protection hidden="1"/>
    </xf>
    <xf numFmtId="0" fontId="1" fillId="36" borderId="23" xfId="0" applyFont="1" applyFill="1" applyBorder="1" applyAlignment="1" applyProtection="1">
      <alignment/>
      <protection hidden="1"/>
    </xf>
    <xf numFmtId="0" fontId="10" fillId="33" borderId="13" xfId="0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8" xfId="0" applyFont="1" applyFill="1" applyBorder="1" applyAlignment="1" applyProtection="1">
      <alignment/>
      <protection hidden="1"/>
    </xf>
    <xf numFmtId="0" fontId="10" fillId="33" borderId="23" xfId="0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10" fontId="1" fillId="36" borderId="24" xfId="0" applyNumberFormat="1" applyFont="1" applyFill="1" applyBorder="1" applyAlignment="1" applyProtection="1">
      <alignment vertical="center"/>
      <protection hidden="1"/>
    </xf>
    <xf numFmtId="0" fontId="3" fillId="33" borderId="16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7" borderId="24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/>
      <protection hidden="1"/>
    </xf>
    <xf numFmtId="0" fontId="1" fillId="33" borderId="26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49" fontId="67" fillId="33" borderId="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27" xfId="0" applyFont="1" applyFill="1" applyBorder="1" applyAlignment="1" applyProtection="1">
      <alignment/>
      <protection hidden="1"/>
    </xf>
    <xf numFmtId="0" fontId="1" fillId="0" borderId="28" xfId="0" applyFont="1" applyFill="1" applyBorder="1" applyAlignment="1" applyProtection="1">
      <alignment/>
      <protection hidden="1"/>
    </xf>
    <xf numFmtId="0" fontId="1" fillId="0" borderId="29" xfId="0" applyFont="1" applyFill="1" applyBorder="1" applyAlignment="1" applyProtection="1">
      <alignment/>
      <protection hidden="1"/>
    </xf>
    <xf numFmtId="0" fontId="68" fillId="34" borderId="17" xfId="0" applyFont="1" applyFill="1" applyBorder="1" applyAlignment="1" applyProtection="1">
      <alignment/>
      <protection hidden="1" locked="0"/>
    </xf>
    <xf numFmtId="0" fontId="69" fillId="33" borderId="0" xfId="0" applyFont="1" applyFill="1" applyBorder="1" applyAlignment="1" applyProtection="1">
      <alignment/>
      <protection hidden="1" locked="0"/>
    </xf>
    <xf numFmtId="49" fontId="67" fillId="33" borderId="0" xfId="0" applyNumberFormat="1" applyFont="1" applyFill="1" applyBorder="1" applyAlignment="1" applyProtection="1">
      <alignment vertical="center"/>
      <protection hidden="1" locked="0"/>
    </xf>
    <xf numFmtId="0" fontId="1" fillId="38" borderId="0" xfId="0" applyFont="1" applyFill="1" applyAlignment="1" applyProtection="1">
      <alignment/>
      <protection hidden="1"/>
    </xf>
    <xf numFmtId="0" fontId="9" fillId="38" borderId="0" xfId="0" applyFont="1" applyFill="1" applyAlignment="1" applyProtection="1">
      <alignment wrapText="1"/>
      <protection hidden="1"/>
    </xf>
    <xf numFmtId="0" fontId="1" fillId="38" borderId="0" xfId="0" applyFont="1" applyFill="1" applyBorder="1" applyAlignment="1" applyProtection="1">
      <alignment/>
      <protection hidden="1"/>
    </xf>
    <xf numFmtId="0" fontId="70" fillId="38" borderId="0" xfId="0" applyFont="1" applyFill="1" applyAlignment="1" applyProtection="1">
      <alignment/>
      <protection hidden="1"/>
    </xf>
    <xf numFmtId="0" fontId="71" fillId="38" borderId="11" xfId="0" applyFont="1" applyFill="1" applyBorder="1" applyAlignment="1" applyProtection="1">
      <alignment wrapText="1"/>
      <protection hidden="1"/>
    </xf>
    <xf numFmtId="0" fontId="71" fillId="38" borderId="0" xfId="0" applyFont="1" applyFill="1" applyAlignment="1" applyProtection="1">
      <alignment wrapText="1"/>
      <protection hidden="1"/>
    </xf>
    <xf numFmtId="4" fontId="1" fillId="34" borderId="0" xfId="0" applyNumberFormat="1" applyFont="1" applyFill="1" applyBorder="1" applyAlignment="1" applyProtection="1">
      <alignment/>
      <protection hidden="1"/>
    </xf>
    <xf numFmtId="4" fontId="1" fillId="34" borderId="17" xfId="0" applyNumberFormat="1" applyFont="1" applyFill="1" applyBorder="1" applyAlignment="1" applyProtection="1">
      <alignment/>
      <protection hidden="1"/>
    </xf>
    <xf numFmtId="4" fontId="1" fillId="34" borderId="23" xfId="0" applyNumberFormat="1" applyFont="1" applyFill="1" applyBorder="1" applyAlignment="1" applyProtection="1">
      <alignment/>
      <protection hidden="1"/>
    </xf>
    <xf numFmtId="4" fontId="1" fillId="34" borderId="21" xfId="0" applyNumberFormat="1" applyFont="1" applyFill="1" applyBorder="1" applyAlignment="1" applyProtection="1">
      <alignment/>
      <protection hidden="1"/>
    </xf>
    <xf numFmtId="4" fontId="3" fillId="34" borderId="22" xfId="0" applyNumberFormat="1" applyFont="1" applyFill="1" applyBorder="1" applyAlignment="1" applyProtection="1">
      <alignment/>
      <protection hidden="1"/>
    </xf>
    <xf numFmtId="4" fontId="3" fillId="34" borderId="19" xfId="0" applyNumberFormat="1" applyFont="1" applyFill="1" applyBorder="1" applyAlignment="1" applyProtection="1">
      <alignment/>
      <protection hidden="1"/>
    </xf>
    <xf numFmtId="4" fontId="4" fillId="34" borderId="19" xfId="0" applyNumberFormat="1" applyFont="1" applyFill="1" applyBorder="1" applyAlignment="1" applyProtection="1">
      <alignment/>
      <protection hidden="1"/>
    </xf>
    <xf numFmtId="4" fontId="4" fillId="34" borderId="20" xfId="0" applyNumberFormat="1" applyFont="1" applyFill="1" applyBorder="1" applyAlignment="1" applyProtection="1">
      <alignment/>
      <protection hidden="1"/>
    </xf>
    <xf numFmtId="4" fontId="3" fillId="34" borderId="0" xfId="0" applyNumberFormat="1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0" fontId="72" fillId="38" borderId="0" xfId="0" applyFont="1" applyFill="1" applyAlignment="1" applyProtection="1">
      <alignment/>
      <protection hidden="1"/>
    </xf>
    <xf numFmtId="0" fontId="73" fillId="38" borderId="0" xfId="0" applyFont="1" applyFill="1" applyAlignment="1" applyProtection="1">
      <alignment/>
      <protection hidden="1"/>
    </xf>
    <xf numFmtId="0" fontId="72" fillId="38" borderId="0" xfId="0" applyFont="1" applyFill="1" applyBorder="1" applyAlignment="1" applyProtection="1">
      <alignment/>
      <protection hidden="1"/>
    </xf>
    <xf numFmtId="0" fontId="72" fillId="38" borderId="0" xfId="0" applyFont="1" applyFill="1" applyBorder="1" applyAlignment="1" applyProtection="1">
      <alignment/>
      <protection hidden="1"/>
    </xf>
    <xf numFmtId="0" fontId="72" fillId="38" borderId="0" xfId="0" applyFont="1" applyFill="1" applyBorder="1" applyAlignment="1" applyProtection="1">
      <alignment wrapText="1"/>
      <protection hidden="1"/>
    </xf>
    <xf numFmtId="22" fontId="13" fillId="0" borderId="28" xfId="0" applyNumberFormat="1" applyFont="1" applyFill="1" applyBorder="1" applyAlignment="1" applyProtection="1">
      <alignment/>
      <protection hidden="1"/>
    </xf>
    <xf numFmtId="0" fontId="72" fillId="0" borderId="20" xfId="0" applyFont="1" applyFill="1" applyBorder="1" applyAlignment="1" applyProtection="1">
      <alignment/>
      <protection hidden="1"/>
    </xf>
    <xf numFmtId="49" fontId="74" fillId="33" borderId="0" xfId="0" applyNumberFormat="1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9" fillId="34" borderId="22" xfId="0" applyNumberFormat="1" applyFont="1" applyFill="1" applyBorder="1" applyAlignment="1" applyProtection="1">
      <alignment/>
      <protection hidden="1"/>
    </xf>
    <xf numFmtId="49" fontId="9" fillId="34" borderId="23" xfId="0" applyNumberFormat="1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37" borderId="30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/>
      <protection hidden="1"/>
    </xf>
    <xf numFmtId="0" fontId="69" fillId="0" borderId="32" xfId="0" applyFont="1" applyFill="1" applyBorder="1" applyAlignment="1" applyProtection="1">
      <alignment/>
      <protection/>
    </xf>
    <xf numFmtId="14" fontId="1" fillId="0" borderId="32" xfId="0" applyNumberFormat="1" applyFont="1" applyFill="1" applyBorder="1" applyAlignment="1" applyProtection="1">
      <alignment/>
      <protection hidden="1"/>
    </xf>
    <xf numFmtId="0" fontId="1" fillId="0" borderId="33" xfId="0" applyFont="1" applyFill="1" applyBorder="1" applyAlignment="1" applyProtection="1">
      <alignment/>
      <protection hidden="1"/>
    </xf>
    <xf numFmtId="2" fontId="1" fillId="33" borderId="15" xfId="0" applyNumberFormat="1" applyFont="1" applyFill="1" applyBorder="1" applyAlignment="1" applyProtection="1">
      <alignment vertical="center"/>
      <protection hidden="1"/>
    </xf>
    <xf numFmtId="2" fontId="1" fillId="33" borderId="17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173" fontId="9" fillId="36" borderId="24" xfId="0" applyNumberFormat="1" applyFont="1" applyFill="1" applyBorder="1" applyAlignment="1" applyProtection="1">
      <alignment/>
      <protection locked="0"/>
    </xf>
    <xf numFmtId="0" fontId="70" fillId="38" borderId="11" xfId="0" applyFont="1" applyFill="1" applyBorder="1" applyAlignment="1" applyProtection="1">
      <alignment wrapText="1"/>
      <protection hidden="1"/>
    </xf>
    <xf numFmtId="0" fontId="70" fillId="38" borderId="0" xfId="0" applyFont="1" applyFill="1" applyAlignment="1" applyProtection="1">
      <alignment wrapText="1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left"/>
      <protection hidden="1"/>
    </xf>
    <xf numFmtId="0" fontId="17" fillId="0" borderId="34" xfId="0" applyFont="1" applyFill="1" applyBorder="1" applyAlignment="1" applyProtection="1">
      <alignment/>
      <protection hidden="1"/>
    </xf>
    <xf numFmtId="2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wrapText="1"/>
      <protection hidden="1"/>
    </xf>
    <xf numFmtId="0" fontId="1" fillId="34" borderId="0" xfId="0" applyFont="1" applyFill="1" applyBorder="1" applyAlignment="1" applyProtection="1">
      <alignment horizontal="left" wrapText="1"/>
      <protection hidden="1"/>
    </xf>
    <xf numFmtId="0" fontId="1" fillId="34" borderId="17" xfId="0" applyFont="1" applyFill="1" applyBorder="1" applyAlignment="1" applyProtection="1">
      <alignment horizontal="left" wrapText="1"/>
      <protection hidden="1"/>
    </xf>
    <xf numFmtId="49" fontId="9" fillId="36" borderId="23" xfId="0" applyNumberFormat="1" applyFont="1" applyFill="1" applyBorder="1" applyAlignment="1" applyProtection="1">
      <alignment horizontal="center"/>
      <protection locked="0"/>
    </xf>
    <xf numFmtId="49" fontId="9" fillId="36" borderId="22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0" fillId="34" borderId="16" xfId="0" applyFont="1" applyFill="1" applyBorder="1" applyAlignment="1" applyProtection="1">
      <alignment horizontal="left" wrapText="1"/>
      <protection hidden="1"/>
    </xf>
    <xf numFmtId="0" fontId="10" fillId="34" borderId="0" xfId="0" applyFont="1" applyFill="1" applyBorder="1" applyAlignment="1" applyProtection="1">
      <alignment horizontal="left" wrapText="1"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172" fontId="9" fillId="36" borderId="23" xfId="0" applyNumberFormat="1" applyFont="1" applyFill="1" applyBorder="1" applyAlignment="1" applyProtection="1">
      <alignment horizontal="center"/>
      <protection locked="0"/>
    </xf>
    <xf numFmtId="172" fontId="9" fillId="36" borderId="21" xfId="0" applyNumberFormat="1" applyFont="1" applyFill="1" applyBorder="1" applyAlignment="1" applyProtection="1">
      <alignment horizontal="center"/>
      <protection locked="0"/>
    </xf>
    <xf numFmtId="172" fontId="9" fillId="36" borderId="22" xfId="0" applyNumberFormat="1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hidden="1"/>
    </xf>
    <xf numFmtId="2" fontId="10" fillId="33" borderId="19" xfId="0" applyNumberFormat="1" applyFont="1" applyFill="1" applyBorder="1" applyAlignment="1" applyProtection="1">
      <alignment horizontal="center"/>
      <protection hidden="1"/>
    </xf>
    <xf numFmtId="49" fontId="9" fillId="36" borderId="21" xfId="0" applyNumberFormat="1" applyFont="1" applyFill="1" applyBorder="1" applyAlignment="1" applyProtection="1">
      <alignment horizontal="center"/>
      <protection locked="0"/>
    </xf>
    <xf numFmtId="0" fontId="75" fillId="38" borderId="11" xfId="0" applyFont="1" applyFill="1" applyBorder="1" applyAlignment="1" applyProtection="1">
      <alignment horizontal="center" wrapText="1"/>
      <protection hidden="1"/>
    </xf>
    <xf numFmtId="0" fontId="75" fillId="38" borderId="0" xfId="0" applyFont="1" applyFill="1" applyAlignment="1" applyProtection="1">
      <alignment horizontal="center" wrapText="1"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4" fontId="3" fillId="34" borderId="23" xfId="0" applyNumberFormat="1" applyFont="1" applyFill="1" applyBorder="1" applyAlignment="1" applyProtection="1">
      <alignment/>
      <protection hidden="1"/>
    </xf>
    <xf numFmtId="4" fontId="4" fillId="34" borderId="21" xfId="0" applyNumberFormat="1" applyFont="1" applyFill="1" applyBorder="1" applyAlignment="1" applyProtection="1">
      <alignment/>
      <protection hidden="1"/>
    </xf>
    <xf numFmtId="4" fontId="4" fillId="34" borderId="22" xfId="0" applyNumberFormat="1" applyFont="1" applyFill="1" applyBorder="1" applyAlignment="1" applyProtection="1">
      <alignment/>
      <protection hidden="1"/>
    </xf>
    <xf numFmtId="0" fontId="17" fillId="33" borderId="13" xfId="0" applyFont="1" applyFill="1" applyBorder="1" applyAlignment="1" applyProtection="1">
      <alignment horizontal="center" wrapText="1"/>
      <protection hidden="1"/>
    </xf>
    <xf numFmtId="0" fontId="17" fillId="33" borderId="14" xfId="0" applyFont="1" applyFill="1" applyBorder="1" applyAlignment="1" applyProtection="1">
      <alignment horizontal="center" wrapText="1"/>
      <protection hidden="1"/>
    </xf>
    <xf numFmtId="0" fontId="17" fillId="33" borderId="16" xfId="0" applyFont="1" applyFill="1" applyBorder="1" applyAlignment="1" applyProtection="1">
      <alignment horizontal="center" wrapText="1"/>
      <protection hidden="1"/>
    </xf>
    <xf numFmtId="0" fontId="17" fillId="33" borderId="0" xfId="0" applyFont="1" applyFill="1" applyBorder="1" applyAlignment="1" applyProtection="1">
      <alignment horizontal="center" wrapText="1"/>
      <protection hidden="1"/>
    </xf>
    <xf numFmtId="0" fontId="17" fillId="33" borderId="18" xfId="0" applyFont="1" applyFill="1" applyBorder="1" applyAlignment="1" applyProtection="1">
      <alignment horizontal="center" wrapText="1"/>
      <protection hidden="1"/>
    </xf>
    <xf numFmtId="0" fontId="17" fillId="33" borderId="19" xfId="0" applyFont="1" applyFill="1" applyBorder="1" applyAlignment="1" applyProtection="1">
      <alignment horizontal="center" wrapText="1"/>
      <protection hidden="1"/>
    </xf>
    <xf numFmtId="0" fontId="1" fillId="37" borderId="16" xfId="0" applyFont="1" applyFill="1" applyBorder="1" applyAlignment="1" applyProtection="1">
      <alignment horizontal="left" wrapText="1"/>
      <protection hidden="1"/>
    </xf>
    <xf numFmtId="0" fontId="1" fillId="37" borderId="0" xfId="0" applyFont="1" applyFill="1" applyBorder="1" applyAlignment="1" applyProtection="1">
      <alignment horizontal="left" wrapText="1"/>
      <protection hidden="1"/>
    </xf>
    <xf numFmtId="0" fontId="1" fillId="37" borderId="19" xfId="0" applyFont="1" applyFill="1" applyBorder="1" applyAlignment="1" applyProtection="1">
      <alignment horizontal="left" wrapText="1"/>
      <protection hidden="1"/>
    </xf>
    <xf numFmtId="0" fontId="1" fillId="37" borderId="20" xfId="0" applyFont="1" applyFill="1" applyBorder="1" applyAlignment="1" applyProtection="1">
      <alignment horizontal="left" wrapText="1"/>
      <protection hidden="1"/>
    </xf>
    <xf numFmtId="49" fontId="2" fillId="37" borderId="10" xfId="0" applyNumberFormat="1" applyFont="1" applyFill="1" applyBorder="1" applyAlignment="1" applyProtection="1">
      <alignment horizontal="center" vertical="center"/>
      <protection hidden="1"/>
    </xf>
    <xf numFmtId="49" fontId="2" fillId="37" borderId="12" xfId="0" applyNumberFormat="1" applyFont="1" applyFill="1" applyBorder="1" applyAlignment="1" applyProtection="1">
      <alignment horizontal="center" vertical="center"/>
      <protection hidden="1"/>
    </xf>
    <xf numFmtId="49" fontId="2" fillId="37" borderId="25" xfId="0" applyNumberFormat="1" applyFont="1" applyFill="1" applyBorder="1" applyAlignment="1" applyProtection="1">
      <alignment horizontal="center" vertical="center"/>
      <protection hidden="1"/>
    </xf>
    <xf numFmtId="49" fontId="2" fillId="37" borderId="27" xfId="0" applyNumberFormat="1" applyFont="1" applyFill="1" applyBorder="1" applyAlignment="1" applyProtection="1">
      <alignment horizontal="center" vertical="center"/>
      <protection hidden="1"/>
    </xf>
    <xf numFmtId="49" fontId="2" fillId="37" borderId="28" xfId="0" applyNumberFormat="1" applyFont="1" applyFill="1" applyBorder="1" applyAlignment="1" applyProtection="1">
      <alignment horizontal="center" vertical="center"/>
      <protection hidden="1"/>
    </xf>
    <xf numFmtId="49" fontId="2" fillId="37" borderId="29" xfId="0" applyNumberFormat="1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 horizontal="left"/>
      <protection hidden="1"/>
    </xf>
    <xf numFmtId="0" fontId="1" fillId="34" borderId="15" xfId="0" applyFont="1" applyFill="1" applyBorder="1" applyAlignment="1" applyProtection="1">
      <alignment horizontal="left"/>
      <protection hidden="1"/>
    </xf>
    <xf numFmtId="49" fontId="9" fillId="36" borderId="23" xfId="0" applyNumberFormat="1" applyFont="1" applyFill="1" applyBorder="1" applyAlignment="1" applyProtection="1">
      <alignment horizontal="center" vertical="center"/>
      <protection locked="0"/>
    </xf>
    <xf numFmtId="49" fontId="9" fillId="36" borderId="21" xfId="0" applyNumberFormat="1" applyFont="1" applyFill="1" applyBorder="1" applyAlignment="1" applyProtection="1">
      <alignment horizontal="center" vertical="center"/>
      <protection locked="0"/>
    </xf>
    <xf numFmtId="49" fontId="9" fillId="36" borderId="22" xfId="0" applyNumberFormat="1" applyFont="1" applyFill="1" applyBorder="1" applyAlignment="1" applyProtection="1">
      <alignment horizontal="center" vertical="center"/>
      <protection locked="0"/>
    </xf>
    <xf numFmtId="9" fontId="3" fillId="0" borderId="23" xfId="0" applyNumberFormat="1" applyFont="1" applyFill="1" applyBorder="1" applyAlignment="1" applyProtection="1">
      <alignment/>
      <protection hidden="1"/>
    </xf>
    <xf numFmtId="9" fontId="4" fillId="0" borderId="22" xfId="0" applyNumberFormat="1" applyFont="1" applyFill="1" applyBorder="1" applyAlignment="1" applyProtection="1">
      <alignment/>
      <protection hidden="1"/>
    </xf>
    <xf numFmtId="10" fontId="3" fillId="0" borderId="23" xfId="0" applyNumberFormat="1" applyFont="1" applyFill="1" applyBorder="1" applyAlignment="1" applyProtection="1">
      <alignment/>
      <protection hidden="1"/>
    </xf>
    <xf numFmtId="10" fontId="4" fillId="0" borderId="22" xfId="0" applyNumberFormat="1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37" borderId="16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17" xfId="0" applyFont="1" applyFill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170" fontId="14" fillId="0" borderId="32" xfId="0" applyNumberFormat="1" applyFont="1" applyFill="1" applyBorder="1" applyAlignment="1" applyProtection="1">
      <alignment horizontal="right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10" fontId="3" fillId="34" borderId="23" xfId="0" applyNumberFormat="1" applyFont="1" applyFill="1" applyBorder="1" applyAlignment="1" applyProtection="1">
      <alignment/>
      <protection hidden="1"/>
    </xf>
    <xf numFmtId="10" fontId="4" fillId="34" borderId="22" xfId="0" applyNumberFormat="1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4" fontId="16" fillId="34" borderId="23" xfId="0" applyNumberFormat="1" applyFont="1" applyFill="1" applyBorder="1" applyAlignment="1" applyProtection="1">
      <alignment/>
      <protection hidden="1"/>
    </xf>
    <xf numFmtId="4" fontId="16" fillId="34" borderId="21" xfId="0" applyNumberFormat="1" applyFont="1" applyFill="1" applyBorder="1" applyAlignment="1" applyProtection="1">
      <alignment/>
      <protection hidden="1"/>
    </xf>
    <xf numFmtId="4" fontId="16" fillId="34" borderId="22" xfId="0" applyNumberFormat="1" applyFont="1" applyFill="1" applyBorder="1" applyAlignment="1" applyProtection="1">
      <alignment/>
      <protection hidden="1"/>
    </xf>
    <xf numFmtId="2" fontId="1" fillId="33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4" fontId="1" fillId="34" borderId="23" xfId="0" applyNumberFormat="1" applyFont="1" applyFill="1" applyBorder="1" applyAlignment="1" applyProtection="1">
      <alignment/>
      <protection hidden="1"/>
    </xf>
    <xf numFmtId="4" fontId="0" fillId="34" borderId="21" xfId="0" applyNumberFormat="1" applyFill="1" applyBorder="1" applyAlignment="1" applyProtection="1">
      <alignment/>
      <protection hidden="1"/>
    </xf>
    <xf numFmtId="4" fontId="0" fillId="34" borderId="22" xfId="0" applyNumberForma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76" fillId="39" borderId="28" xfId="0" applyFont="1" applyFill="1" applyBorder="1" applyAlignment="1" applyProtection="1">
      <alignment horizontal="center"/>
      <protection hidden="1"/>
    </xf>
    <xf numFmtId="4" fontId="18" fillId="36" borderId="31" xfId="0" applyNumberFormat="1" applyFont="1" applyFill="1" applyBorder="1" applyAlignment="1" applyProtection="1">
      <alignment/>
      <protection locked="0"/>
    </xf>
    <xf numFmtId="4" fontId="18" fillId="36" borderId="32" xfId="0" applyNumberFormat="1" applyFont="1" applyFill="1" applyBorder="1" applyAlignment="1" applyProtection="1">
      <alignment/>
      <protection locked="0"/>
    </xf>
    <xf numFmtId="4" fontId="18" fillId="36" borderId="33" xfId="0" applyNumberFormat="1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 horizontal="center"/>
      <protection hidden="1"/>
    </xf>
    <xf numFmtId="0" fontId="77" fillId="33" borderId="3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78" fillId="38" borderId="11" xfId="0" applyFont="1" applyFill="1" applyBorder="1" applyAlignment="1" applyProtection="1">
      <alignment horizontal="center" wrapText="1"/>
      <protection hidden="1"/>
    </xf>
    <xf numFmtId="0" fontId="78" fillId="38" borderId="0" xfId="0" applyFont="1" applyFill="1" applyBorder="1" applyAlignment="1" applyProtection="1">
      <alignment horizontal="center" wrapText="1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0" fontId="1" fillId="34" borderId="17" xfId="0" applyFont="1" applyFill="1" applyBorder="1" applyAlignment="1" applyProtection="1">
      <alignment horizontal="center" wrapText="1"/>
      <protection hidden="1"/>
    </xf>
    <xf numFmtId="171" fontId="9" fillId="36" borderId="23" xfId="0" applyNumberFormat="1" applyFont="1" applyFill="1" applyBorder="1" applyAlignment="1" applyProtection="1">
      <alignment horizontal="center"/>
      <protection locked="0"/>
    </xf>
    <xf numFmtId="171" fontId="9" fillId="36" borderId="21" xfId="0" applyNumberFormat="1" applyFont="1" applyFill="1" applyBorder="1" applyAlignment="1" applyProtection="1">
      <alignment horizontal="center"/>
      <protection locked="0"/>
    </xf>
    <xf numFmtId="0" fontId="75" fillId="38" borderId="0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theme="0" tint="-0.24993999302387238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483"/>
  <sheetViews>
    <sheetView showGridLines="0" showRowColHeaders="0" tabSelected="1" zoomScale="80" zoomScaleNormal="80" zoomScaleSheetLayoutView="100" zoomScalePageLayoutView="0" workbookViewId="0" topLeftCell="A22">
      <pane xSplit="18" topLeftCell="S1" activePane="topRight" state="frozen"/>
      <selection pane="topLeft" activeCell="A1" sqref="A1"/>
      <selection pane="topRight" activeCell="Q55" sqref="Q55"/>
    </sheetView>
  </sheetViews>
  <sheetFormatPr defaultColWidth="9.140625" defaultRowHeight="12.75"/>
  <cols>
    <col min="1" max="1" width="1.1484375" style="120" customWidth="1"/>
    <col min="2" max="2" width="5.140625" style="120" customWidth="1"/>
    <col min="3" max="3" width="2.8515625" style="120" customWidth="1"/>
    <col min="4" max="4" width="5.7109375" style="120" customWidth="1"/>
    <col min="5" max="5" width="13.140625" style="120" customWidth="1"/>
    <col min="6" max="6" width="4.7109375" style="120" customWidth="1"/>
    <col min="7" max="7" width="19.00390625" style="120" customWidth="1"/>
    <col min="8" max="12" width="2.8515625" style="120" customWidth="1"/>
    <col min="13" max="13" width="11.421875" style="120" customWidth="1"/>
    <col min="14" max="14" width="9.140625" style="120" customWidth="1"/>
    <col min="15" max="15" width="2.00390625" style="120" customWidth="1"/>
    <col min="16" max="16" width="9.140625" style="120" customWidth="1"/>
    <col min="17" max="17" width="13.421875" style="120" bestFit="1" customWidth="1"/>
    <col min="18" max="18" width="1.421875" style="120" customWidth="1"/>
    <col min="19" max="22" width="9.140625" style="120" customWidth="1"/>
    <col min="23" max="23" width="24.7109375" style="120" customWidth="1"/>
    <col min="24" max="24" width="12.8515625" style="120" customWidth="1"/>
    <col min="25" max="25" width="9.140625" style="120" customWidth="1"/>
    <col min="26" max="26" width="9.140625" style="121" customWidth="1"/>
    <col min="27" max="16384" width="9.140625" style="120" customWidth="1"/>
  </cols>
  <sheetData>
    <row r="1" spans="5:14" ht="15.75" thickBot="1">
      <c r="E1" s="230" t="s">
        <v>35</v>
      </c>
      <c r="F1" s="230"/>
      <c r="G1" s="230"/>
      <c r="H1" s="230"/>
      <c r="I1" s="230"/>
      <c r="J1" s="230"/>
      <c r="K1" s="230"/>
      <c r="L1" s="230"/>
      <c r="M1" s="230"/>
      <c r="N1" s="230"/>
    </row>
    <row r="2" spans="1:22" ht="15">
      <c r="A2" s="1"/>
      <c r="B2" s="5"/>
      <c r="C2" s="5"/>
      <c r="D2" s="5"/>
      <c r="E2" s="234" t="s">
        <v>450</v>
      </c>
      <c r="F2" s="235"/>
      <c r="G2" s="235"/>
      <c r="H2" s="235"/>
      <c r="I2" s="235"/>
      <c r="J2" s="235"/>
      <c r="K2" s="235"/>
      <c r="L2" s="235"/>
      <c r="M2" s="235"/>
      <c r="N2" s="235"/>
      <c r="O2" s="5"/>
      <c r="P2" s="5"/>
      <c r="Q2" s="5"/>
      <c r="R2" s="89"/>
      <c r="S2" s="104"/>
      <c r="T2" s="104"/>
      <c r="U2" s="104"/>
      <c r="V2" s="104"/>
    </row>
    <row r="3" spans="1:22" ht="3.75" customHeight="1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0"/>
      <c r="S3" s="104"/>
      <c r="T3" s="104"/>
      <c r="U3" s="104"/>
      <c r="V3" s="104"/>
    </row>
    <row r="4" spans="1:22" ht="12.75">
      <c r="A4" s="2"/>
      <c r="B4" s="62"/>
      <c r="C4" s="10"/>
      <c r="D4" s="13" t="s">
        <v>38</v>
      </c>
      <c r="E4" s="10"/>
      <c r="F4" s="151"/>
      <c r="G4" s="152"/>
      <c r="H4" s="10"/>
      <c r="I4" s="13" t="s">
        <v>22</v>
      </c>
      <c r="J4" s="10"/>
      <c r="K4" s="151"/>
      <c r="L4" s="163"/>
      <c r="M4" s="152"/>
      <c r="N4" s="74" t="s">
        <v>39</v>
      </c>
      <c r="O4" s="10"/>
      <c r="P4" s="151"/>
      <c r="Q4" s="152"/>
      <c r="R4" s="90"/>
      <c r="S4" s="104"/>
      <c r="T4" s="104"/>
      <c r="U4" s="104"/>
      <c r="V4" s="104"/>
    </row>
    <row r="5" spans="1:22" ht="3" customHeight="1">
      <c r="A5" s="2"/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90"/>
      <c r="S5" s="104"/>
      <c r="T5" s="104"/>
      <c r="U5" s="104"/>
      <c r="V5" s="104"/>
    </row>
    <row r="6" spans="1:22" ht="12.75">
      <c r="A6" s="2"/>
      <c r="B6" s="62"/>
      <c r="C6" s="10"/>
      <c r="D6" s="13" t="s">
        <v>21</v>
      </c>
      <c r="E6" s="10"/>
      <c r="F6" s="151"/>
      <c r="G6" s="152"/>
      <c r="H6" s="10"/>
      <c r="I6" s="13" t="s">
        <v>22</v>
      </c>
      <c r="J6" s="10"/>
      <c r="K6" s="151"/>
      <c r="L6" s="163"/>
      <c r="M6" s="152"/>
      <c r="N6" s="74" t="s">
        <v>40</v>
      </c>
      <c r="O6" s="10"/>
      <c r="P6" s="151"/>
      <c r="Q6" s="152"/>
      <c r="R6" s="90"/>
      <c r="S6" s="104"/>
      <c r="T6" s="104"/>
      <c r="U6" s="104"/>
      <c r="V6" s="104"/>
    </row>
    <row r="7" spans="1:22" ht="3" customHeight="1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90"/>
      <c r="S7" s="104"/>
      <c r="T7" s="104"/>
      <c r="U7" s="104"/>
      <c r="V7" s="104"/>
    </row>
    <row r="8" spans="1:22" ht="12.75" customHeight="1">
      <c r="A8" s="2"/>
      <c r="B8" s="62"/>
      <c r="C8" s="10"/>
      <c r="D8" s="13" t="s">
        <v>34</v>
      </c>
      <c r="E8" s="10"/>
      <c r="F8" s="15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52"/>
      <c r="R8" s="90"/>
      <c r="S8" s="104"/>
      <c r="T8" s="107" t="s">
        <v>433</v>
      </c>
      <c r="U8" s="104"/>
      <c r="V8" s="104"/>
    </row>
    <row r="9" spans="1:22" ht="5.25" customHeight="1">
      <c r="A9" s="2"/>
      <c r="B9" s="14"/>
      <c r="C9" s="15"/>
      <c r="D9" s="15"/>
      <c r="E9" s="15"/>
      <c r="F9" s="15"/>
      <c r="G9" s="16"/>
      <c r="H9" s="15"/>
      <c r="I9" s="15"/>
      <c r="J9" s="15"/>
      <c r="K9" s="17"/>
      <c r="L9" s="18"/>
      <c r="M9" s="18"/>
      <c r="N9" s="18"/>
      <c r="O9" s="15"/>
      <c r="P9" s="15"/>
      <c r="Q9" s="19"/>
      <c r="R9" s="90"/>
      <c r="S9" s="104"/>
      <c r="T9" s="104"/>
      <c r="U9" s="104"/>
      <c r="V9" s="104"/>
    </row>
    <row r="10" spans="1:22" ht="12.75" customHeight="1">
      <c r="A10" s="2"/>
      <c r="B10" s="13" t="s">
        <v>0</v>
      </c>
      <c r="C10" s="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0"/>
      <c r="S10" s="104"/>
      <c r="T10" s="104"/>
      <c r="U10" s="104"/>
      <c r="V10" s="104"/>
    </row>
    <row r="11" spans="1:22" ht="3.75" customHeight="1">
      <c r="A11" s="2"/>
      <c r="B11" s="228"/>
      <c r="C11" s="229"/>
      <c r="D11" s="229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0"/>
      <c r="S11" s="104"/>
      <c r="T11" s="104"/>
      <c r="U11" s="104"/>
      <c r="V11" s="104"/>
    </row>
    <row r="12" spans="1:22" ht="11.25" customHeight="1">
      <c r="A12" s="2"/>
      <c r="B12" s="20" t="s">
        <v>4</v>
      </c>
      <c r="C12" s="21"/>
      <c r="D12" s="151"/>
      <c r="E12" s="163"/>
      <c r="F12" s="163"/>
      <c r="G12" s="152"/>
      <c r="H12" s="127" t="e">
        <f>INDEX({1900;2000;2100;2200;1800},MATCH(VALUE(MID(D14,3,2)),{0;20;40;60;80},1))+LEFT(D14,2)</f>
        <v>#VALUE!</v>
      </c>
      <c r="I12" s="77" t="s">
        <v>428</v>
      </c>
      <c r="J12" s="77"/>
      <c r="K12" s="73"/>
      <c r="L12" s="72"/>
      <c r="M12" s="151"/>
      <c r="N12" s="152"/>
      <c r="O12" s="72"/>
      <c r="P12" s="242" t="s">
        <v>447</v>
      </c>
      <c r="Q12" s="243"/>
      <c r="R12" s="90"/>
      <c r="S12" s="104"/>
      <c r="T12" s="104"/>
      <c r="U12" s="104"/>
      <c r="V12" s="104"/>
    </row>
    <row r="13" spans="1:22" ht="11.25" customHeight="1">
      <c r="A13" s="2"/>
      <c r="B13" s="20" t="s">
        <v>448</v>
      </c>
      <c r="C13" s="21"/>
      <c r="D13" s="151"/>
      <c r="E13" s="163"/>
      <c r="F13" s="163"/>
      <c r="G13" s="152"/>
      <c r="H13" s="127" t="e">
        <f>MID(D14,3,2)-INDEX({0;20;40;60;80},MATCH(VALUE(MID(D14,3,2)),{0;20;40;60;80},1))</f>
        <v>#VALUE!</v>
      </c>
      <c r="I13" s="52" t="s">
        <v>427</v>
      </c>
      <c r="J13" s="77"/>
      <c r="K13" s="73"/>
      <c r="L13" s="73"/>
      <c r="M13" s="151"/>
      <c r="N13" s="152"/>
      <c r="O13" s="73"/>
      <c r="P13" s="242"/>
      <c r="Q13" s="243"/>
      <c r="R13" s="90"/>
      <c r="S13" s="104"/>
      <c r="T13" s="104"/>
      <c r="U13" s="104"/>
      <c r="V13" s="104"/>
    </row>
    <row r="14" spans="1:22" ht="11.25" customHeight="1">
      <c r="A14" s="2"/>
      <c r="B14" s="20" t="s">
        <v>5</v>
      </c>
      <c r="C14" s="21"/>
      <c r="D14" s="244"/>
      <c r="E14" s="245"/>
      <c r="F14" s="130" t="s">
        <v>449</v>
      </c>
      <c r="G14" s="129" t="str">
        <f>IF(D14=0,"____-__-__",(H12&amp;"-"&amp;H13&amp;"-"&amp;H14))</f>
        <v>____-__-__</v>
      </c>
      <c r="H14" s="128">
        <f>MID(D14,5,2)</f>
      </c>
      <c r="I14" s="77" t="s">
        <v>430</v>
      </c>
      <c r="J14" s="77"/>
      <c r="K14" s="73"/>
      <c r="L14" s="73"/>
      <c r="M14" s="151"/>
      <c r="N14" s="152"/>
      <c r="O14" s="73"/>
      <c r="P14" s="242"/>
      <c r="Q14" s="243"/>
      <c r="R14" s="90"/>
      <c r="S14" s="104"/>
      <c r="T14" s="104"/>
      <c r="U14" s="104"/>
      <c r="V14" s="104"/>
    </row>
    <row r="15" spans="1:22" ht="11.25" customHeight="1">
      <c r="A15" s="2"/>
      <c r="B15" s="20" t="s">
        <v>6</v>
      </c>
      <c r="C15" s="21"/>
      <c r="D15" s="158"/>
      <c r="E15" s="159"/>
      <c r="F15" s="159"/>
      <c r="G15" s="160"/>
      <c r="H15" s="22"/>
      <c r="I15" s="77" t="s">
        <v>431</v>
      </c>
      <c r="J15" s="77"/>
      <c r="K15" s="72"/>
      <c r="L15" s="72"/>
      <c r="M15" s="151"/>
      <c r="N15" s="152"/>
      <c r="O15" s="72"/>
      <c r="P15" s="72"/>
      <c r="Q15" s="23"/>
      <c r="R15" s="90"/>
      <c r="S15" s="104"/>
      <c r="T15" s="104"/>
      <c r="U15" s="104"/>
      <c r="V15" s="104"/>
    </row>
    <row r="16" spans="1:22" ht="11.25" customHeight="1">
      <c r="A16" s="2"/>
      <c r="B16" s="69" t="s">
        <v>8</v>
      </c>
      <c r="C16" s="70"/>
      <c r="D16" s="151"/>
      <c r="E16" s="163"/>
      <c r="F16" s="163"/>
      <c r="G16" s="152"/>
      <c r="H16" s="22"/>
      <c r="I16" s="77" t="s">
        <v>429</v>
      </c>
      <c r="J16" s="77"/>
      <c r="K16" s="72"/>
      <c r="L16" s="72"/>
      <c r="M16" s="141"/>
      <c r="N16" s="75" t="s">
        <v>432</v>
      </c>
      <c r="O16" s="151"/>
      <c r="P16" s="163"/>
      <c r="Q16" s="152"/>
      <c r="R16" s="90"/>
      <c r="S16" s="104"/>
      <c r="T16" s="104"/>
      <c r="U16" s="104"/>
      <c r="V16" s="104"/>
    </row>
    <row r="17" spans="1:22" ht="11.25" customHeight="1">
      <c r="A17" s="2"/>
      <c r="B17" s="236" t="s">
        <v>425</v>
      </c>
      <c r="C17" s="154"/>
      <c r="D17" s="154"/>
      <c r="E17" s="154"/>
      <c r="F17" s="237"/>
      <c r="G17" s="151"/>
      <c r="H17" s="163"/>
      <c r="I17" s="163"/>
      <c r="J17" s="163"/>
      <c r="K17" s="163"/>
      <c r="L17" s="163"/>
      <c r="M17" s="163"/>
      <c r="N17" s="163"/>
      <c r="O17" s="163"/>
      <c r="P17" s="152"/>
      <c r="Q17" s="101">
        <v>1</v>
      </c>
      <c r="R17" s="90"/>
      <c r="S17" s="104"/>
      <c r="T17" s="104"/>
      <c r="U17" s="104"/>
      <c r="V17" s="104"/>
    </row>
    <row r="18" spans="1:22" ht="11.25" customHeight="1">
      <c r="A18" s="2"/>
      <c r="B18" s="71"/>
      <c r="C18" s="52"/>
      <c r="D18" s="222" t="str">
        <f>LOOKUP(Q17,B99:B494,C99:C494)</f>
        <v>Nie wybrano US - wybierz z listy lub wpisz ręcznie powyżej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/>
      <c r="R18" s="90"/>
      <c r="S18" s="104"/>
      <c r="T18" s="104"/>
      <c r="U18" s="104"/>
      <c r="V18" s="104"/>
    </row>
    <row r="19" spans="1:22" ht="3.75" customHeight="1">
      <c r="A19" s="2"/>
      <c r="B19" s="24"/>
      <c r="C19" s="15"/>
      <c r="D19" s="15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8"/>
      <c r="R19" s="90"/>
      <c r="S19" s="104"/>
      <c r="T19" s="104"/>
      <c r="U19" s="104"/>
      <c r="V19" s="104"/>
    </row>
    <row r="20" spans="1:22" ht="2.25" customHeight="1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0"/>
      <c r="S20" s="104"/>
      <c r="T20" s="104"/>
      <c r="U20" s="104"/>
      <c r="V20" s="104"/>
    </row>
    <row r="21" spans="1:22" ht="9.75" customHeight="1">
      <c r="A21" s="2"/>
      <c r="B21" s="13" t="s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0"/>
      <c r="S21" s="104"/>
      <c r="T21" s="104"/>
      <c r="U21" s="104"/>
      <c r="V21" s="104"/>
    </row>
    <row r="22" spans="1:22" ht="11.25" customHeight="1">
      <c r="A22" s="2"/>
      <c r="B22" s="83"/>
      <c r="C22" s="81" t="s">
        <v>3</v>
      </c>
      <c r="D22" s="84"/>
      <c r="E22" s="91"/>
      <c r="F22" s="81"/>
      <c r="G22" s="81"/>
      <c r="H22" s="88" t="s">
        <v>440</v>
      </c>
      <c r="I22" s="67"/>
      <c r="J22" s="87"/>
      <c r="K22" s="87"/>
      <c r="L22" s="87"/>
      <c r="M22" s="87"/>
      <c r="N22" s="67" t="s">
        <v>442</v>
      </c>
      <c r="O22" s="87"/>
      <c r="P22" s="87"/>
      <c r="Q22" s="82"/>
      <c r="R22" s="90"/>
      <c r="S22" s="104"/>
      <c r="T22" s="104"/>
      <c r="U22" s="104"/>
      <c r="V22" s="104"/>
    </row>
    <row r="23" spans="1:22" ht="11.25" customHeight="1">
      <c r="A23" s="2"/>
      <c r="B23" s="24"/>
      <c r="C23" s="86" t="s">
        <v>7</v>
      </c>
      <c r="D23" s="15"/>
      <c r="E23" s="92"/>
      <c r="F23" s="79"/>
      <c r="G23" s="79"/>
      <c r="H23" s="78" t="s">
        <v>441</v>
      </c>
      <c r="I23" s="86"/>
      <c r="J23" s="85"/>
      <c r="K23" s="85"/>
      <c r="L23" s="85"/>
      <c r="M23" s="85"/>
      <c r="N23" s="86" t="s">
        <v>443</v>
      </c>
      <c r="O23" s="85"/>
      <c r="P23" s="85"/>
      <c r="Q23" s="80"/>
      <c r="R23" s="90"/>
      <c r="S23" s="104"/>
      <c r="T23" s="104"/>
      <c r="U23" s="104"/>
      <c r="V23" s="104"/>
    </row>
    <row r="24" spans="1:22" ht="0.75" customHeigh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0"/>
      <c r="S24" s="104"/>
      <c r="T24" s="104"/>
      <c r="U24" s="104"/>
      <c r="V24" s="104"/>
    </row>
    <row r="25" spans="1:22" ht="12.75">
      <c r="A25" s="2"/>
      <c r="B25" s="13" t="s">
        <v>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0"/>
      <c r="S25" s="104"/>
      <c r="T25" s="104"/>
      <c r="U25" s="104"/>
      <c r="V25" s="104"/>
    </row>
    <row r="26" spans="1:22" ht="4.5" customHeight="1" thickBot="1">
      <c r="A26" s="2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90"/>
      <c r="S26" s="104"/>
      <c r="T26" s="104"/>
      <c r="U26" s="104"/>
      <c r="V26" s="104"/>
    </row>
    <row r="27" spans="1:22" ht="15.75" customHeight="1" thickBot="1">
      <c r="A27" s="2"/>
      <c r="B27" s="145" t="s">
        <v>459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1"/>
      <c r="P27" s="232"/>
      <c r="Q27" s="233"/>
      <c r="R27" s="90"/>
      <c r="S27" s="240" t="str">
        <f>IF(O27=0," ",(IF(J29," ",(IF(O27&lt;=200,"Kwota brutto do 200 zł - upewnij się czy zlecenie nie powinno być rozliczane podatkiem zryczałtowanym"," ")))))</f>
        <v> </v>
      </c>
      <c r="T27" s="241"/>
      <c r="U27" s="241"/>
      <c r="V27" s="105"/>
    </row>
    <row r="28" spans="1:22" ht="4.5" customHeight="1">
      <c r="A28" s="2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5"/>
      <c r="P28" s="25"/>
      <c r="Q28" s="26"/>
      <c r="R28" s="90"/>
      <c r="S28" s="240"/>
      <c r="T28" s="241"/>
      <c r="U28" s="241"/>
      <c r="V28" s="105"/>
    </row>
    <row r="29" spans="1:22" ht="12" customHeight="1">
      <c r="A29" s="2"/>
      <c r="B29" s="12" t="s">
        <v>451</v>
      </c>
      <c r="C29" s="10"/>
      <c r="D29" s="10"/>
      <c r="E29" s="10"/>
      <c r="F29" s="57"/>
      <c r="G29" s="61" t="s">
        <v>435</v>
      </c>
      <c r="H29" s="50"/>
      <c r="I29" s="51"/>
      <c r="J29" s="144" t="b">
        <f>IF(O27&lt;=200,J31,FALSE)</f>
        <v>0</v>
      </c>
      <c r="K29" s="194">
        <f>IF(J29,0%,20%)</f>
        <v>0.2</v>
      </c>
      <c r="L29" s="195"/>
      <c r="M29" s="10"/>
      <c r="N29" s="10"/>
      <c r="O29" s="169">
        <f>ROUND(K29*(O27-O33),2)</f>
        <v>0</v>
      </c>
      <c r="P29" s="170"/>
      <c r="Q29" s="171"/>
      <c r="R29" s="90"/>
      <c r="S29" s="240"/>
      <c r="T29" s="241"/>
      <c r="U29" s="241"/>
      <c r="V29" s="105"/>
    </row>
    <row r="30" spans="1:22" ht="4.5" customHeight="1">
      <c r="A30" s="2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0"/>
      <c r="P30" s="110"/>
      <c r="Q30" s="111"/>
      <c r="R30" s="90"/>
      <c r="S30" s="240"/>
      <c r="T30" s="241"/>
      <c r="U30" s="241"/>
      <c r="V30" s="105"/>
    </row>
    <row r="31" spans="1:22" ht="11.25" customHeight="1">
      <c r="A31" s="2"/>
      <c r="B31" s="12" t="s">
        <v>452</v>
      </c>
      <c r="C31" s="10"/>
      <c r="D31" s="10"/>
      <c r="E31" s="10"/>
      <c r="F31" s="10"/>
      <c r="G31" s="10"/>
      <c r="H31" s="10"/>
      <c r="I31" s="10"/>
      <c r="J31" s="102" t="b">
        <v>0</v>
      </c>
      <c r="K31" s="10"/>
      <c r="L31" s="10"/>
      <c r="M31" s="10"/>
      <c r="N31" s="10"/>
      <c r="O31" s="169">
        <f>ROUND((O27-O29-O33),2)</f>
        <v>0</v>
      </c>
      <c r="P31" s="170"/>
      <c r="Q31" s="171"/>
      <c r="R31" s="90"/>
      <c r="S31" s="240"/>
      <c r="T31" s="241"/>
      <c r="U31" s="241"/>
      <c r="V31" s="105"/>
    </row>
    <row r="32" spans="1:22" ht="4.5" customHeight="1">
      <c r="A32" s="2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0"/>
      <c r="P32" s="110"/>
      <c r="Q32" s="111"/>
      <c r="R32" s="90"/>
      <c r="S32" s="240"/>
      <c r="T32" s="241"/>
      <c r="U32" s="241"/>
      <c r="V32" s="105"/>
    </row>
    <row r="33" spans="1:22" ht="11.25" customHeight="1">
      <c r="A33" s="2"/>
      <c r="B33" s="12" t="s">
        <v>453</v>
      </c>
      <c r="C33" s="10"/>
      <c r="D33" s="10"/>
      <c r="E33" s="10"/>
      <c r="F33" s="10"/>
      <c r="G33" s="10"/>
      <c r="H33" s="10"/>
      <c r="I33" s="10"/>
      <c r="J33" s="10"/>
      <c r="K33" s="10"/>
      <c r="L33" s="27"/>
      <c r="M33" s="10"/>
      <c r="N33" s="10"/>
      <c r="O33" s="169">
        <f>O35+O37+O39</f>
        <v>0</v>
      </c>
      <c r="P33" s="170"/>
      <c r="Q33" s="171"/>
      <c r="R33" s="90"/>
      <c r="S33" s="108"/>
      <c r="T33" s="109"/>
      <c r="U33" s="109"/>
      <c r="V33" s="105"/>
    </row>
    <row r="34" spans="1:22" ht="4.5" customHeight="1">
      <c r="A34" s="2"/>
      <c r="B34" s="12"/>
      <c r="C34" s="10"/>
      <c r="D34" s="10"/>
      <c r="E34" s="10"/>
      <c r="F34" s="4"/>
      <c r="G34" s="10"/>
      <c r="H34" s="10"/>
      <c r="I34" s="10"/>
      <c r="J34" s="10"/>
      <c r="K34" s="10"/>
      <c r="L34" s="10"/>
      <c r="M34" s="10"/>
      <c r="N34" s="10"/>
      <c r="O34" s="110"/>
      <c r="P34" s="110"/>
      <c r="Q34" s="111"/>
      <c r="R34" s="90"/>
      <c r="S34" s="108"/>
      <c r="T34" s="109"/>
      <c r="U34" s="109"/>
      <c r="V34" s="105"/>
    </row>
    <row r="35" spans="1:22" ht="11.25" customHeight="1">
      <c r="A35" s="2"/>
      <c r="B35" s="12"/>
      <c r="C35" s="10"/>
      <c r="D35" s="10"/>
      <c r="E35" s="4"/>
      <c r="F35" s="54"/>
      <c r="G35" s="58" t="s">
        <v>26</v>
      </c>
      <c r="H35" s="7"/>
      <c r="I35" s="8"/>
      <c r="J35" s="102" t="b">
        <v>0</v>
      </c>
      <c r="K35" s="196">
        <f>IF(J35,9.76%,0)</f>
        <v>0</v>
      </c>
      <c r="L35" s="197"/>
      <c r="M35" s="10"/>
      <c r="N35" s="10"/>
      <c r="O35" s="225">
        <f>ROUND((K35*O27),2)</f>
        <v>0</v>
      </c>
      <c r="P35" s="226"/>
      <c r="Q35" s="227"/>
      <c r="R35" s="90"/>
      <c r="S35" s="240" t="str">
        <f>IF(J31,IF(O27&gt;200,"Błąd - kwota brutto powyżej 200 zł - zlecenie nie może być rozliczane podatkiem zryczałtowanym"," ")," ")</f>
        <v> </v>
      </c>
      <c r="T35" s="241"/>
      <c r="U35" s="241"/>
      <c r="V35" s="105"/>
    </row>
    <row r="36" spans="1:22" ht="4.5" customHeight="1">
      <c r="A36" s="2"/>
      <c r="B36" s="12"/>
      <c r="C36" s="10"/>
      <c r="D36" s="10"/>
      <c r="E36" s="10"/>
      <c r="F36" s="55"/>
      <c r="G36" s="59"/>
      <c r="H36" s="10"/>
      <c r="I36" s="11"/>
      <c r="J36" s="10"/>
      <c r="K36" s="28"/>
      <c r="L36" s="28"/>
      <c r="M36" s="10"/>
      <c r="N36" s="10"/>
      <c r="O36" s="110"/>
      <c r="P36" s="110"/>
      <c r="Q36" s="111"/>
      <c r="R36" s="90"/>
      <c r="S36" s="240"/>
      <c r="T36" s="241"/>
      <c r="U36" s="241"/>
      <c r="V36" s="104"/>
    </row>
    <row r="37" spans="1:22" ht="11.25" customHeight="1">
      <c r="A37" s="2"/>
      <c r="B37" s="12"/>
      <c r="C37" s="10"/>
      <c r="D37" s="10"/>
      <c r="E37" s="10"/>
      <c r="F37" s="56"/>
      <c r="G37" s="60" t="s">
        <v>27</v>
      </c>
      <c r="H37" s="15"/>
      <c r="I37" s="19"/>
      <c r="J37" s="10"/>
      <c r="K37" s="196">
        <f>IF(J35,1.5%,0)</f>
        <v>0</v>
      </c>
      <c r="L37" s="197"/>
      <c r="M37" s="10"/>
      <c r="N37" s="10"/>
      <c r="O37" s="225">
        <f>ROUND((K37*O27),2)</f>
        <v>0</v>
      </c>
      <c r="P37" s="226"/>
      <c r="Q37" s="227"/>
      <c r="R37" s="90"/>
      <c r="S37" s="240"/>
      <c r="T37" s="241"/>
      <c r="U37" s="241"/>
      <c r="V37" s="104"/>
    </row>
    <row r="38" spans="1:22" ht="4.5" customHeight="1">
      <c r="A38" s="2"/>
      <c r="B38" s="12"/>
      <c r="C38" s="10"/>
      <c r="D38" s="10"/>
      <c r="E38" s="10"/>
      <c r="F38" s="4"/>
      <c r="G38" s="10"/>
      <c r="H38" s="10"/>
      <c r="I38" s="10"/>
      <c r="J38" s="10"/>
      <c r="K38" s="28"/>
      <c r="L38" s="28"/>
      <c r="M38" s="10"/>
      <c r="N38" s="10"/>
      <c r="O38" s="110"/>
      <c r="P38" s="110"/>
      <c r="Q38" s="111"/>
      <c r="R38" s="90"/>
      <c r="S38" s="240"/>
      <c r="T38" s="241"/>
      <c r="U38" s="241"/>
      <c r="V38" s="104"/>
    </row>
    <row r="39" spans="1:22" ht="15.75" customHeight="1">
      <c r="A39" s="2"/>
      <c r="B39" s="12"/>
      <c r="C39" s="10"/>
      <c r="D39" s="10"/>
      <c r="E39" s="10"/>
      <c r="F39" s="57"/>
      <c r="G39" s="61" t="s">
        <v>28</v>
      </c>
      <c r="H39" s="50"/>
      <c r="I39" s="51"/>
      <c r="J39" s="102" t="b">
        <v>0</v>
      </c>
      <c r="K39" s="196">
        <f>IF(K35=9.76%,(IF(J39,2.45%,0)),0)</f>
        <v>0</v>
      </c>
      <c r="L39" s="197"/>
      <c r="M39" s="10"/>
      <c r="N39" s="10"/>
      <c r="O39" s="225">
        <f>ROUND((K39*O27),2)</f>
        <v>0</v>
      </c>
      <c r="P39" s="226"/>
      <c r="Q39" s="227"/>
      <c r="R39" s="90"/>
      <c r="S39" s="240"/>
      <c r="T39" s="241"/>
      <c r="U39" s="241"/>
      <c r="V39" s="104"/>
    </row>
    <row r="40" spans="1:22" ht="12.75" customHeight="1">
      <c r="A40" s="2"/>
      <c r="B40" s="12"/>
      <c r="C40" s="10"/>
      <c r="D40" s="10"/>
      <c r="E40" s="10"/>
      <c r="F40" s="93" t="str">
        <f>IF(K35=9.76%,(IF(J39,"Załączam do rachunku wniosek o objęcie dobrowolnym ub. chorobowym"," "))," ")</f>
        <v> </v>
      </c>
      <c r="G40" s="10"/>
      <c r="H40" s="10"/>
      <c r="I40" s="10"/>
      <c r="J40" s="10"/>
      <c r="K40" s="10"/>
      <c r="L40" s="10"/>
      <c r="M40" s="10"/>
      <c r="N40" s="10"/>
      <c r="O40" s="110"/>
      <c r="P40" s="110"/>
      <c r="Q40" s="111"/>
      <c r="R40" s="90"/>
      <c r="S40" s="240"/>
      <c r="T40" s="241"/>
      <c r="U40" s="241"/>
      <c r="V40" s="104"/>
    </row>
    <row r="41" spans="1:22" ht="11.25" customHeight="1">
      <c r="A41" s="2"/>
      <c r="B41" s="12" t="s">
        <v>454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69">
        <f>IF(J29,ROUND((O27),2),(ROUND(O31,0)))</f>
        <v>0</v>
      </c>
      <c r="P41" s="170"/>
      <c r="Q41" s="171"/>
      <c r="R41" s="90"/>
      <c r="S41" s="240" t="str">
        <f>IF(J35," ",IF(J39,"BŁĄD: Ub. Chorobowe można opłacać jeżeli jednocześnie opłaca się ub. emerytalne i rentowe"," "))</f>
        <v> </v>
      </c>
      <c r="T41" s="241"/>
      <c r="U41" s="241"/>
      <c r="V41" s="241"/>
    </row>
    <row r="42" spans="1:22" ht="4.5" customHeight="1">
      <c r="A42" s="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0"/>
      <c r="P42" s="110"/>
      <c r="Q42" s="111"/>
      <c r="R42" s="90"/>
      <c r="S42" s="240"/>
      <c r="T42" s="241"/>
      <c r="U42" s="241"/>
      <c r="V42" s="241"/>
    </row>
    <row r="43" spans="1:22" ht="11.25" customHeight="1">
      <c r="A43" s="2"/>
      <c r="B43" s="12" t="s">
        <v>458</v>
      </c>
      <c r="C43" s="10"/>
      <c r="D43" s="10"/>
      <c r="E43" s="10"/>
      <c r="F43" s="10"/>
      <c r="G43" s="52"/>
      <c r="H43" s="94"/>
      <c r="I43" s="94"/>
      <c r="J43" s="4"/>
      <c r="K43" s="194">
        <v>0.18</v>
      </c>
      <c r="L43" s="195"/>
      <c r="M43" s="10"/>
      <c r="N43" s="10"/>
      <c r="O43" s="169">
        <f>K43*O41</f>
        <v>0</v>
      </c>
      <c r="P43" s="170"/>
      <c r="Q43" s="171"/>
      <c r="R43" s="90"/>
      <c r="S43" s="240"/>
      <c r="T43" s="241"/>
      <c r="U43" s="241"/>
      <c r="V43" s="241"/>
    </row>
    <row r="44" spans="1:22" ht="4.5" customHeight="1">
      <c r="A44" s="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0"/>
      <c r="P44" s="110"/>
      <c r="Q44" s="111"/>
      <c r="R44" s="90"/>
      <c r="S44" s="240"/>
      <c r="T44" s="241"/>
      <c r="U44" s="241"/>
      <c r="V44" s="241"/>
    </row>
    <row r="45" spans="1:22" ht="12.75" customHeight="1">
      <c r="A45" s="2"/>
      <c r="B45" s="76" t="s">
        <v>455</v>
      </c>
      <c r="C45" s="10"/>
      <c r="D45" s="10"/>
      <c r="E45" s="10"/>
      <c r="F45" s="53"/>
      <c r="G45" s="61" t="s">
        <v>31</v>
      </c>
      <c r="H45" s="50"/>
      <c r="I45" s="51"/>
      <c r="J45" s="102" t="b">
        <v>0</v>
      </c>
      <c r="K45" s="52"/>
      <c r="L45" s="52"/>
      <c r="M45" s="10"/>
      <c r="N45" s="10"/>
      <c r="O45" s="112"/>
      <c r="P45" s="113"/>
      <c r="Q45" s="114">
        <f>SUM(O47,O49)</f>
        <v>0</v>
      </c>
      <c r="R45" s="90"/>
      <c r="S45" s="240"/>
      <c r="T45" s="241"/>
      <c r="U45" s="241"/>
      <c r="V45" s="241"/>
    </row>
    <row r="46" spans="1:22" ht="3.75" customHeight="1">
      <c r="A46" s="2"/>
      <c r="B46" s="76"/>
      <c r="C46" s="10"/>
      <c r="D46" s="10"/>
      <c r="E46" s="10"/>
      <c r="F46" s="4"/>
      <c r="G46" s="140"/>
      <c r="H46" s="10"/>
      <c r="I46" s="10"/>
      <c r="J46" s="102"/>
      <c r="K46" s="52"/>
      <c r="L46" s="52"/>
      <c r="M46" s="10"/>
      <c r="N46" s="10"/>
      <c r="O46" s="113"/>
      <c r="P46" s="113"/>
      <c r="Q46" s="114"/>
      <c r="R46" s="90"/>
      <c r="S46" s="142"/>
      <c r="T46" s="143"/>
      <c r="U46" s="143"/>
      <c r="V46" s="143"/>
    </row>
    <row r="47" spans="1:22" ht="11.25" customHeight="1">
      <c r="A47" s="2"/>
      <c r="B47" s="12" t="s">
        <v>456</v>
      </c>
      <c r="C47" s="10"/>
      <c r="D47" s="10"/>
      <c r="E47" s="10"/>
      <c r="F47" s="10"/>
      <c r="G47" s="10"/>
      <c r="H47" s="10"/>
      <c r="I47" s="10"/>
      <c r="J47" s="10"/>
      <c r="K47" s="214">
        <f>IF(J35,7.75%,IF(J45,7.75%,0))</f>
        <v>0</v>
      </c>
      <c r="L47" s="215"/>
      <c r="M47" s="10"/>
      <c r="N47" s="10"/>
      <c r="O47" s="169">
        <f>IF(J29,0,(ROUND((K47*(O27-O33)),2)))</f>
        <v>0</v>
      </c>
      <c r="P47" s="170"/>
      <c r="Q47" s="171"/>
      <c r="R47" s="90"/>
      <c r="S47" s="164" t="str">
        <f>IF(J35,IF(J45," ","BŁĄD: Opłacając ub. emerytalne i rentowe należy też obowiązkowo opłacać ub. zdrowotne")," ")</f>
        <v> </v>
      </c>
      <c r="T47" s="246"/>
      <c r="U47" s="246"/>
      <c r="V47" s="246"/>
    </row>
    <row r="48" spans="1:22" ht="4.5" customHeight="1">
      <c r="A48" s="2"/>
      <c r="B48" s="12"/>
      <c r="C48" s="10"/>
      <c r="D48" s="10"/>
      <c r="E48" s="10"/>
      <c r="F48" s="10"/>
      <c r="G48" s="10"/>
      <c r="H48" s="10"/>
      <c r="I48" s="10"/>
      <c r="J48" s="10"/>
      <c r="K48" s="52"/>
      <c r="L48" s="52"/>
      <c r="M48" s="10"/>
      <c r="N48" s="10"/>
      <c r="O48" s="110"/>
      <c r="P48" s="110"/>
      <c r="Q48" s="111"/>
      <c r="R48" s="90"/>
      <c r="S48" s="164"/>
      <c r="T48" s="246"/>
      <c r="U48" s="246"/>
      <c r="V48" s="246"/>
    </row>
    <row r="49" spans="1:22" ht="11.25" customHeight="1">
      <c r="A49" s="2"/>
      <c r="B49" s="12" t="s">
        <v>457</v>
      </c>
      <c r="C49" s="10"/>
      <c r="D49" s="10"/>
      <c r="E49" s="10"/>
      <c r="F49" s="10"/>
      <c r="G49" s="10"/>
      <c r="H49" s="10"/>
      <c r="I49" s="10"/>
      <c r="J49" s="10"/>
      <c r="K49" s="214">
        <f>IF(K47=7.75%,1.25%,0)</f>
        <v>0</v>
      </c>
      <c r="L49" s="215"/>
      <c r="M49" s="10"/>
      <c r="N49" s="10"/>
      <c r="O49" s="169">
        <f>ROUND(((K47+K49)*(O27-O33)-O47),2)</f>
        <v>0</v>
      </c>
      <c r="P49" s="170"/>
      <c r="Q49" s="171"/>
      <c r="R49" s="90"/>
      <c r="S49" s="164"/>
      <c r="T49" s="246"/>
      <c r="U49" s="246"/>
      <c r="V49" s="246"/>
    </row>
    <row r="50" spans="1:22" ht="3" customHeight="1">
      <c r="A50" s="2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0"/>
      <c r="P50" s="110"/>
      <c r="Q50" s="111"/>
      <c r="R50" s="90"/>
      <c r="S50" s="164"/>
      <c r="T50" s="246"/>
      <c r="U50" s="246"/>
      <c r="V50" s="246"/>
    </row>
    <row r="51" spans="1:22" ht="11.25" customHeight="1">
      <c r="A51" s="2"/>
      <c r="B51" s="12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69">
        <f>ROUND(O43-O47,0)</f>
        <v>0</v>
      </c>
      <c r="P51" s="170"/>
      <c r="Q51" s="171"/>
      <c r="R51" s="90"/>
      <c r="S51" s="164"/>
      <c r="T51" s="246"/>
      <c r="U51" s="246"/>
      <c r="V51" s="246"/>
    </row>
    <row r="52" spans="1:22" ht="4.5" customHeight="1">
      <c r="A52" s="2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0"/>
      <c r="P52" s="110"/>
      <c r="Q52" s="111"/>
      <c r="R52" s="90"/>
      <c r="S52" s="104"/>
      <c r="T52" s="104"/>
      <c r="U52" s="104"/>
      <c r="V52" s="104"/>
    </row>
    <row r="53" spans="1:22" ht="13.5" customHeight="1">
      <c r="A53" s="2"/>
      <c r="B53" s="12" t="s">
        <v>30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18">
        <f>O27-SUM(O51,O49,O47,O33)</f>
        <v>0</v>
      </c>
      <c r="P53" s="219"/>
      <c r="Q53" s="220"/>
      <c r="R53" s="90"/>
      <c r="S53" s="104"/>
      <c r="T53" s="104"/>
      <c r="U53" s="104"/>
      <c r="V53" s="104"/>
    </row>
    <row r="54" spans="1:22" ht="11.25" customHeight="1">
      <c r="A54" s="2"/>
      <c r="B54" s="212" t="s">
        <v>444</v>
      </c>
      <c r="C54" s="213"/>
      <c r="D54" s="10"/>
      <c r="E54" s="216" t="e">
        <f>SLOWNIE(O53)</f>
        <v>#NAME?</v>
      </c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7"/>
      <c r="R54" s="90"/>
      <c r="S54" s="104"/>
      <c r="T54" s="104"/>
      <c r="U54" s="104"/>
      <c r="V54" s="104"/>
    </row>
    <row r="55" spans="1:26" s="122" customFormat="1" ht="4.5" customHeight="1">
      <c r="A55" s="2"/>
      <c r="B55" s="2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15"/>
      <c r="P55" s="116"/>
      <c r="Q55" s="117"/>
      <c r="R55" s="90"/>
      <c r="S55" s="106"/>
      <c r="T55" s="106"/>
      <c r="U55" s="106"/>
      <c r="V55" s="106"/>
      <c r="Y55" s="120"/>
      <c r="Z55" s="121"/>
    </row>
    <row r="56" spans="1:26" s="122" customFormat="1" ht="4.5" customHeight="1">
      <c r="A56" s="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8"/>
      <c r="P56" s="119"/>
      <c r="Q56" s="119"/>
      <c r="R56" s="90"/>
      <c r="S56" s="106"/>
      <c r="T56" s="106"/>
      <c r="U56" s="106"/>
      <c r="V56" s="106"/>
      <c r="Y56" s="120"/>
      <c r="Z56" s="121"/>
    </row>
    <row r="57" spans="1:22" ht="2.25" customHeight="1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90"/>
      <c r="S57" s="104"/>
      <c r="T57" s="104"/>
      <c r="U57" s="104"/>
      <c r="V57" s="104"/>
    </row>
    <row r="58" spans="1:22" ht="4.5" customHeight="1">
      <c r="A58" s="2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  <c r="R58" s="90"/>
      <c r="S58" s="104"/>
      <c r="T58" s="104"/>
      <c r="U58" s="104"/>
      <c r="V58" s="104"/>
    </row>
    <row r="59" spans="1:22" ht="11.25" customHeight="1">
      <c r="A59" s="2"/>
      <c r="B59" s="12" t="s">
        <v>445</v>
      </c>
      <c r="C59" s="10"/>
      <c r="D59" s="29"/>
      <c r="E59" s="29"/>
      <c r="F59" s="191"/>
      <c r="G59" s="192"/>
      <c r="H59" s="192"/>
      <c r="I59" s="192"/>
      <c r="J59" s="192"/>
      <c r="K59" s="192"/>
      <c r="L59" s="192"/>
      <c r="M59" s="193"/>
      <c r="N59" s="29"/>
      <c r="O59" s="29"/>
      <c r="P59" s="29"/>
      <c r="Q59" s="30"/>
      <c r="R59" s="90"/>
      <c r="S59" s="104"/>
      <c r="T59" s="104"/>
      <c r="U59" s="104"/>
      <c r="V59" s="104"/>
    </row>
    <row r="60" spans="1:22" ht="3" customHeight="1" hidden="1">
      <c r="A60" s="2"/>
      <c r="B60" s="12"/>
      <c r="C60" s="1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90"/>
      <c r="S60" s="104"/>
      <c r="T60" s="104"/>
      <c r="U60" s="104"/>
      <c r="V60" s="104"/>
    </row>
    <row r="61" spans="1:22" ht="12" customHeight="1">
      <c r="A61" s="2"/>
      <c r="B61" s="12" t="s">
        <v>446</v>
      </c>
      <c r="C61" s="1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90"/>
      <c r="S61" s="104"/>
      <c r="T61" s="104"/>
      <c r="U61" s="104"/>
      <c r="V61" s="104"/>
    </row>
    <row r="62" spans="1:22" ht="11.25" customHeight="1">
      <c r="A62" s="2"/>
      <c r="B62" s="188" t="s">
        <v>434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90"/>
      <c r="Q62" s="30"/>
      <c r="R62" s="90"/>
      <c r="S62" s="104"/>
      <c r="T62" s="104"/>
      <c r="U62" s="104"/>
      <c r="V62" s="104"/>
    </row>
    <row r="63" spans="1:22" ht="21.75" customHeight="1">
      <c r="A63" s="2"/>
      <c r="B63" s="148" t="s">
        <v>460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50"/>
      <c r="Q63" s="30"/>
      <c r="R63" s="90"/>
      <c r="S63" s="104"/>
      <c r="T63" s="104"/>
      <c r="U63" s="104"/>
      <c r="V63" s="104"/>
    </row>
    <row r="64" spans="1:22" ht="23.25" customHeight="1">
      <c r="A64" s="2"/>
      <c r="B64" s="155" t="str">
        <f>IF(Q45&gt;0,IF(O35&gt;0," ","Oświadczam że posiadam inny tytuł ubezpieczenia, a kwota brutto wynagrodzenia z tego tytułu będąca podstawą naliczania składek na ub. społeczne jest wyższa od minimalnego wynagrodzenia za pracę"),"Oświadczam że jestem uczniem/studentem i nie ukończyłem 26 roku życia. Załączam do rachunku kserokopię aktualnej legitymacji studenckiej/szkolnej")</f>
        <v>Oświadczam że jestem uczniem/studentem i nie ukończyłem 26 roku życia. Załączam do rachunku kserokopię aktualnej legitymacji studenckiej/szkolnej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7"/>
      <c r="Q64" s="30"/>
      <c r="R64" s="90"/>
      <c r="S64" s="104"/>
      <c r="T64" s="104"/>
      <c r="U64" s="104"/>
      <c r="V64" s="104"/>
    </row>
    <row r="65" spans="1:22" ht="23.25" customHeight="1">
      <c r="A65" s="2"/>
      <c r="B65" s="148" t="str">
        <f>IF(J35,IF(F77," ","Oświadczam, że łączna kwota moich przychodów ze wszystkich źródeł stanowiących podstawę naliczania składek na ub. społeczne, jest niższa w przeliczeniu na pełen miesiąc, od minimalnego wynagrodzenia za pracę")," ")</f>
        <v> 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50"/>
      <c r="Q65" s="30"/>
      <c r="R65" s="90"/>
      <c r="S65" s="104"/>
      <c r="T65" s="104"/>
      <c r="U65" s="104"/>
      <c r="V65" s="104"/>
    </row>
    <row r="66" spans="1:22" ht="2.25" customHeight="1">
      <c r="A66" s="2"/>
      <c r="B66" s="178"/>
      <c r="C66" s="179"/>
      <c r="D66" s="179"/>
      <c r="E66" s="179"/>
      <c r="F66" s="179"/>
      <c r="G66" s="180"/>
      <c r="H66" s="180"/>
      <c r="I66" s="180"/>
      <c r="J66" s="180"/>
      <c r="K66" s="180"/>
      <c r="L66" s="180"/>
      <c r="M66" s="180"/>
      <c r="N66" s="180"/>
      <c r="O66" s="180"/>
      <c r="P66" s="181"/>
      <c r="Q66" s="30"/>
      <c r="R66" s="90"/>
      <c r="S66" s="104"/>
      <c r="T66" s="104"/>
      <c r="U66" s="104"/>
      <c r="V66" s="104"/>
    </row>
    <row r="67" spans="1:22" ht="6" customHeight="1" thickBot="1">
      <c r="A67" s="2"/>
      <c r="B67" s="172"/>
      <c r="C67" s="173"/>
      <c r="D67" s="173"/>
      <c r="E67" s="173"/>
      <c r="F67" s="173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90"/>
      <c r="S67" s="104"/>
      <c r="T67" s="104"/>
      <c r="U67" s="104"/>
      <c r="V67" s="104"/>
    </row>
    <row r="68" spans="1:22" ht="5.25" customHeight="1">
      <c r="A68" s="2"/>
      <c r="B68" s="174"/>
      <c r="C68" s="175"/>
      <c r="D68" s="175"/>
      <c r="E68" s="175"/>
      <c r="F68" s="175"/>
      <c r="G68" s="4"/>
      <c r="H68" s="182"/>
      <c r="I68" s="183"/>
      <c r="J68" s="183"/>
      <c r="K68" s="183"/>
      <c r="L68" s="183"/>
      <c r="M68" s="183"/>
      <c r="N68" s="183"/>
      <c r="O68" s="183"/>
      <c r="P68" s="184"/>
      <c r="Q68" s="30"/>
      <c r="R68" s="90"/>
      <c r="S68" s="104"/>
      <c r="T68" s="104"/>
      <c r="U68" s="104"/>
      <c r="V68" s="104"/>
    </row>
    <row r="69" spans="1:22" ht="15.75" customHeight="1" thickBot="1">
      <c r="A69" s="2"/>
      <c r="B69" s="174"/>
      <c r="C69" s="175"/>
      <c r="D69" s="175"/>
      <c r="E69" s="175"/>
      <c r="F69" s="175"/>
      <c r="G69" s="31" t="s">
        <v>9</v>
      </c>
      <c r="H69" s="185"/>
      <c r="I69" s="186"/>
      <c r="J69" s="186"/>
      <c r="K69" s="186"/>
      <c r="L69" s="186"/>
      <c r="M69" s="186"/>
      <c r="N69" s="186"/>
      <c r="O69" s="186"/>
      <c r="P69" s="187"/>
      <c r="Q69" s="30"/>
      <c r="R69" s="90"/>
      <c r="S69" s="104"/>
      <c r="T69" s="104"/>
      <c r="U69" s="104"/>
      <c r="V69" s="104"/>
    </row>
    <row r="70" spans="1:22" ht="3" customHeight="1">
      <c r="A70" s="2"/>
      <c r="B70" s="176"/>
      <c r="C70" s="177"/>
      <c r="D70" s="177"/>
      <c r="E70" s="177"/>
      <c r="F70" s="177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90"/>
      <c r="S70" s="104"/>
      <c r="T70" s="104"/>
      <c r="U70" s="104"/>
      <c r="V70" s="104"/>
    </row>
    <row r="71" spans="1:22" ht="5.25" customHeight="1">
      <c r="A71" s="2"/>
      <c r="B71" s="10"/>
      <c r="C71" s="1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90"/>
      <c r="S71" s="104"/>
      <c r="T71" s="104"/>
      <c r="U71" s="104"/>
      <c r="V71" s="104"/>
    </row>
    <row r="72" spans="1:22" ht="4.5" customHeight="1">
      <c r="A72" s="2"/>
      <c r="B72" s="6"/>
      <c r="C72" s="7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90"/>
      <c r="S72" s="104"/>
      <c r="T72" s="104"/>
      <c r="U72" s="104"/>
      <c r="V72" s="104"/>
    </row>
    <row r="73" spans="1:22" ht="9.75" customHeight="1">
      <c r="A73" s="2"/>
      <c r="B73" s="12" t="s">
        <v>10</v>
      </c>
      <c r="C73" s="10"/>
      <c r="D73" s="29"/>
      <c r="E73" s="29"/>
      <c r="F73" s="29"/>
      <c r="G73" s="36"/>
      <c r="H73" s="36"/>
      <c r="I73" s="37" t="s">
        <v>20</v>
      </c>
      <c r="J73" s="36"/>
      <c r="K73" s="36"/>
      <c r="L73" s="36"/>
      <c r="M73" s="36"/>
      <c r="N73" s="36"/>
      <c r="O73" s="29"/>
      <c r="P73" s="29"/>
      <c r="Q73" s="30"/>
      <c r="R73" s="90"/>
      <c r="S73" s="164" t="str">
        <f>IF(B65=" "," ",IF(O27&gt;=1317,"BŁĄD: Kwota brutto przewyższa minimalne wynagrodzenie - należy obowiązkowo opłacać składkę na fundusz pracy"," "))</f>
        <v> </v>
      </c>
      <c r="T73" s="165"/>
      <c r="U73" s="165"/>
      <c r="V73" s="165"/>
    </row>
    <row r="74" spans="1:22" ht="11.25" customHeight="1">
      <c r="A74" s="2"/>
      <c r="B74" s="6" t="s">
        <v>11</v>
      </c>
      <c r="C74" s="7"/>
      <c r="D74" s="34"/>
      <c r="E74" s="38">
        <v>0.0976</v>
      </c>
      <c r="F74" s="34"/>
      <c r="G74" s="138">
        <f>ROUND((IF($K$35=9.76%,($O$27*E74),0)),2)</f>
        <v>0</v>
      </c>
      <c r="H74" s="36"/>
      <c r="I74" s="39" t="s">
        <v>16</v>
      </c>
      <c r="J74" s="40"/>
      <c r="K74" s="40"/>
      <c r="L74" s="40"/>
      <c r="M74" s="40"/>
      <c r="N74" s="221">
        <f>O53</f>
        <v>0</v>
      </c>
      <c r="O74" s="221"/>
      <c r="P74" s="41"/>
      <c r="Q74" s="30"/>
      <c r="R74" s="90"/>
      <c r="S74" s="164"/>
      <c r="T74" s="165"/>
      <c r="U74" s="165"/>
      <c r="V74" s="165"/>
    </row>
    <row r="75" spans="1:22" ht="11.25" customHeight="1">
      <c r="A75" s="2"/>
      <c r="B75" s="12" t="s">
        <v>12</v>
      </c>
      <c r="C75" s="10"/>
      <c r="D75" s="29"/>
      <c r="E75" s="42">
        <v>0.045</v>
      </c>
      <c r="F75" s="29"/>
      <c r="G75" s="139">
        <f>ROUND((IF($K$35=9.76%,($O$27*E75),0)),2)</f>
        <v>0</v>
      </c>
      <c r="H75" s="36"/>
      <c r="I75" s="43" t="s">
        <v>32</v>
      </c>
      <c r="J75" s="37"/>
      <c r="K75" s="37"/>
      <c r="L75" s="37"/>
      <c r="M75" s="37"/>
      <c r="N75" s="147">
        <f>SUM(O33,Q45,O51)</f>
        <v>0</v>
      </c>
      <c r="O75" s="147"/>
      <c r="P75" s="44"/>
      <c r="Q75" s="30"/>
      <c r="R75" s="90"/>
      <c r="S75" s="164"/>
      <c r="T75" s="165"/>
      <c r="U75" s="165"/>
      <c r="V75" s="165"/>
    </row>
    <row r="76" spans="1:22" ht="11.25" customHeight="1">
      <c r="A76" s="2"/>
      <c r="B76" s="12" t="s">
        <v>13</v>
      </c>
      <c r="C76" s="10"/>
      <c r="D76" s="29"/>
      <c r="E76" s="42">
        <v>0.0103</v>
      </c>
      <c r="F76" s="29"/>
      <c r="G76" s="139">
        <f>ROUND((IF($K$35=9.76%,($O$27*E76),0)),2)</f>
        <v>0</v>
      </c>
      <c r="H76" s="36"/>
      <c r="I76" s="43" t="s">
        <v>17</v>
      </c>
      <c r="J76" s="37"/>
      <c r="K76" s="37"/>
      <c r="L76" s="37"/>
      <c r="M76" s="37"/>
      <c r="N76" s="147">
        <f>O27</f>
        <v>0</v>
      </c>
      <c r="O76" s="147"/>
      <c r="P76" s="44"/>
      <c r="Q76" s="30"/>
      <c r="R76" s="90"/>
      <c r="S76" s="164"/>
      <c r="T76" s="165"/>
      <c r="U76" s="165"/>
      <c r="V76" s="165"/>
    </row>
    <row r="77" spans="1:22" ht="15" customHeight="1">
      <c r="A77" s="2"/>
      <c r="B77" s="62" t="s">
        <v>14</v>
      </c>
      <c r="C77" s="4"/>
      <c r="D77" s="63"/>
      <c r="E77" s="64">
        <f>IF(F77,2.45%,0)</f>
        <v>0</v>
      </c>
      <c r="F77" s="103" t="b">
        <v>0</v>
      </c>
      <c r="G77" s="139">
        <f>ROUND((IF($K$35=9.76%,($O$27*E77),0)),2)</f>
        <v>0</v>
      </c>
      <c r="H77" s="36"/>
      <c r="I77" s="43" t="s">
        <v>18</v>
      </c>
      <c r="J77" s="37"/>
      <c r="K77" s="37"/>
      <c r="L77" s="37"/>
      <c r="M77" s="37"/>
      <c r="N77" s="147">
        <f>SUM(G74:G78)</f>
        <v>0</v>
      </c>
      <c r="O77" s="147"/>
      <c r="P77" s="44"/>
      <c r="Q77" s="30"/>
      <c r="R77" s="90"/>
      <c r="S77" s="164"/>
      <c r="T77" s="165"/>
      <c r="U77" s="165"/>
      <c r="V77" s="165"/>
    </row>
    <row r="78" spans="1:22" ht="15" customHeight="1">
      <c r="A78" s="2"/>
      <c r="B78" s="12" t="s">
        <v>15</v>
      </c>
      <c r="C78" s="10"/>
      <c r="D78" s="10"/>
      <c r="E78" s="42">
        <v>0.001</v>
      </c>
      <c r="F78" s="95"/>
      <c r="G78" s="139">
        <f>ROUND((IF($K$35=9.76%,($O$27*E78),0)),2)</f>
        <v>0</v>
      </c>
      <c r="H78" s="36"/>
      <c r="I78" s="65" t="s">
        <v>33</v>
      </c>
      <c r="J78" s="66"/>
      <c r="K78" s="66"/>
      <c r="L78" s="66"/>
      <c r="M78" s="66"/>
      <c r="N78" s="207">
        <f>SUM(N77,N75)</f>
        <v>0</v>
      </c>
      <c r="O78" s="207"/>
      <c r="P78" s="44"/>
      <c r="Q78" s="30"/>
      <c r="R78" s="90"/>
      <c r="S78" s="164"/>
      <c r="T78" s="165"/>
      <c r="U78" s="165"/>
      <c r="V78" s="165"/>
    </row>
    <row r="79" spans="1:22" ht="12.75">
      <c r="A79" s="2"/>
      <c r="B79" s="24"/>
      <c r="C79" s="15"/>
      <c r="D79" s="15"/>
      <c r="E79" s="45"/>
      <c r="F79" s="15"/>
      <c r="G79" s="126"/>
      <c r="H79" s="46"/>
      <c r="I79" s="47" t="s">
        <v>19</v>
      </c>
      <c r="J79" s="48"/>
      <c r="K79" s="48"/>
      <c r="L79" s="48"/>
      <c r="M79" s="48"/>
      <c r="N79" s="162">
        <f>SUM(N76:N77)</f>
        <v>0</v>
      </c>
      <c r="O79" s="162"/>
      <c r="P79" s="19"/>
      <c r="Q79" s="11"/>
      <c r="R79" s="90"/>
      <c r="S79" s="104"/>
      <c r="T79" s="104"/>
      <c r="U79" s="104"/>
      <c r="V79" s="104"/>
    </row>
    <row r="80" spans="1:22" ht="7.5" customHeight="1">
      <c r="A80" s="2"/>
      <c r="B80" s="24"/>
      <c r="C80" s="15"/>
      <c r="D80" s="15"/>
      <c r="E80" s="45"/>
      <c r="F80" s="15"/>
      <c r="G80" s="49"/>
      <c r="H80" s="49"/>
      <c r="I80" s="49"/>
      <c r="J80" s="49"/>
      <c r="K80" s="49"/>
      <c r="L80" s="49"/>
      <c r="M80" s="49"/>
      <c r="N80" s="49"/>
      <c r="O80" s="15"/>
      <c r="P80" s="15"/>
      <c r="Q80" s="19"/>
      <c r="R80" s="90"/>
      <c r="S80" s="104"/>
      <c r="T80" s="104"/>
      <c r="U80" s="104"/>
      <c r="V80" s="104"/>
    </row>
    <row r="81" spans="1:22" ht="12.75">
      <c r="A81" s="2"/>
      <c r="B81" s="161" t="s">
        <v>23</v>
      </c>
      <c r="C81" s="161"/>
      <c r="D81" s="161"/>
      <c r="E81" s="161"/>
      <c r="F81" s="161"/>
      <c r="G81" s="67"/>
      <c r="H81" s="67"/>
      <c r="I81" s="67"/>
      <c r="J81" s="67"/>
      <c r="K81" s="161" t="s">
        <v>436</v>
      </c>
      <c r="L81" s="161"/>
      <c r="M81" s="161"/>
      <c r="N81" s="161"/>
      <c r="O81" s="161"/>
      <c r="P81" s="161"/>
      <c r="Q81" s="10"/>
      <c r="R81" s="90"/>
      <c r="S81" s="104"/>
      <c r="T81" s="104"/>
      <c r="U81" s="104"/>
      <c r="V81" s="104"/>
    </row>
    <row r="82" spans="1:22" ht="12.75">
      <c r="A82" s="2"/>
      <c r="B82" s="10" t="s">
        <v>439</v>
      </c>
      <c r="C82" s="3"/>
      <c r="D82" s="10"/>
      <c r="E82" s="10"/>
      <c r="F82" s="10"/>
      <c r="G82" s="10"/>
      <c r="H82" s="10"/>
      <c r="I82" s="10"/>
      <c r="J82" s="10"/>
      <c r="K82" s="154" t="s">
        <v>437</v>
      </c>
      <c r="L82" s="154"/>
      <c r="M82" s="154"/>
      <c r="N82" s="154"/>
      <c r="O82" s="154"/>
      <c r="P82" s="154"/>
      <c r="Q82" s="10"/>
      <c r="R82" s="90"/>
      <c r="S82" s="104"/>
      <c r="T82" s="104"/>
      <c r="U82" s="104"/>
      <c r="V82" s="104"/>
    </row>
    <row r="83" spans="1:22" ht="21.75" customHeight="1">
      <c r="A83" s="2"/>
      <c r="B83" s="10"/>
      <c r="C83" s="10" t="s">
        <v>438</v>
      </c>
      <c r="D83" s="10"/>
      <c r="E83" s="10"/>
      <c r="F83" s="10"/>
      <c r="G83" s="10"/>
      <c r="H83" s="153"/>
      <c r="I83" s="153"/>
      <c r="J83" s="153"/>
      <c r="K83" s="153"/>
      <c r="L83" s="10" t="s">
        <v>438</v>
      </c>
      <c r="M83" s="10"/>
      <c r="N83" s="10"/>
      <c r="O83" s="10"/>
      <c r="P83" s="94"/>
      <c r="Q83" s="10"/>
      <c r="R83" s="90"/>
      <c r="S83" s="104"/>
      <c r="T83" s="104"/>
      <c r="U83" s="104"/>
      <c r="V83" s="104"/>
    </row>
    <row r="84" spans="1:22" ht="9" customHeight="1">
      <c r="A84" s="2"/>
      <c r="B84" s="10"/>
      <c r="C84" s="10" t="s">
        <v>2</v>
      </c>
      <c r="D84" s="10"/>
      <c r="E84" s="10"/>
      <c r="F84" s="10"/>
      <c r="G84" s="10"/>
      <c r="H84" s="10"/>
      <c r="I84" s="10"/>
      <c r="J84" s="10"/>
      <c r="K84" s="10"/>
      <c r="L84" s="10" t="s">
        <v>2</v>
      </c>
      <c r="M84" s="10"/>
      <c r="N84" s="3"/>
      <c r="O84" s="10"/>
      <c r="P84" s="94"/>
      <c r="Q84" s="10"/>
      <c r="R84" s="90"/>
      <c r="S84" s="104"/>
      <c r="T84" s="104"/>
      <c r="U84" s="104"/>
      <c r="V84" s="104"/>
    </row>
    <row r="85" spans="1:22" ht="4.5" customHeight="1" thickBot="1">
      <c r="A85" s="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0"/>
      <c r="S85" s="104"/>
      <c r="T85" s="104"/>
      <c r="U85" s="104"/>
      <c r="V85" s="104"/>
    </row>
    <row r="86" spans="1:22" ht="9" customHeight="1" thickBot="1">
      <c r="A86" s="133"/>
      <c r="B86" s="134"/>
      <c r="C86" s="134"/>
      <c r="D86" s="134"/>
      <c r="E86" s="134"/>
      <c r="F86" s="146" t="s">
        <v>24</v>
      </c>
      <c r="G86" s="134"/>
      <c r="H86" s="135" t="s">
        <v>461</v>
      </c>
      <c r="I86" s="134"/>
      <c r="J86" s="134"/>
      <c r="K86" s="134"/>
      <c r="L86" s="134"/>
      <c r="M86" s="136"/>
      <c r="N86" s="211"/>
      <c r="O86" s="211"/>
      <c r="P86" s="211"/>
      <c r="Q86" s="211"/>
      <c r="R86" s="137"/>
      <c r="S86" s="104"/>
      <c r="T86" s="104"/>
      <c r="U86" s="104"/>
      <c r="V86" s="104"/>
    </row>
    <row r="87" spans="1:22" ht="10.5" customHeight="1">
      <c r="A87" s="131"/>
      <c r="B87" s="208" t="s">
        <v>36</v>
      </c>
      <c r="C87" s="209"/>
      <c r="D87" s="210"/>
      <c r="E87" s="132"/>
      <c r="F87" s="201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3"/>
      <c r="R87" s="97"/>
      <c r="S87" s="104"/>
      <c r="T87" s="104"/>
      <c r="U87" s="104"/>
      <c r="V87" s="104"/>
    </row>
    <row r="88" spans="1:22" ht="10.5" customHeight="1">
      <c r="A88" s="96"/>
      <c r="B88" s="198" t="s">
        <v>37</v>
      </c>
      <c r="C88" s="199"/>
      <c r="D88" s="200"/>
      <c r="E88" s="68"/>
      <c r="F88" s="204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6"/>
      <c r="R88" s="97"/>
      <c r="S88" s="104"/>
      <c r="T88" s="104"/>
      <c r="U88" s="104"/>
      <c r="V88" s="104"/>
    </row>
    <row r="89" spans="1:22" ht="9" customHeight="1" thickBot="1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25">
        <f ca="1">NOW()</f>
        <v>40648.455727546294</v>
      </c>
      <c r="R89" s="100"/>
      <c r="S89" s="104"/>
      <c r="T89" s="104"/>
      <c r="U89" s="104"/>
      <c r="V89" s="104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</row>
    <row r="98" spans="2:19" ht="12.75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2:19" ht="12.75">
      <c r="B99" s="120">
        <v>1</v>
      </c>
      <c r="C99" s="121" t="s">
        <v>426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2:19" ht="12.75">
      <c r="B100" s="120">
        <v>2</v>
      </c>
      <c r="C100" s="121" t="s">
        <v>41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2"/>
    </row>
    <row r="101" spans="2:19" ht="12.75">
      <c r="B101" s="120">
        <v>3</v>
      </c>
      <c r="C101" s="121" t="s">
        <v>42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2"/>
    </row>
    <row r="102" spans="2:19" ht="12.75">
      <c r="B102" s="120">
        <v>4</v>
      </c>
      <c r="C102" s="121" t="s">
        <v>43</v>
      </c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2"/>
    </row>
    <row r="103" spans="2:19" ht="12.75">
      <c r="B103" s="120">
        <v>5</v>
      </c>
      <c r="C103" s="121" t="s">
        <v>44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2:3" ht="12.75">
      <c r="B104" s="120">
        <v>6</v>
      </c>
      <c r="C104" s="121" t="s">
        <v>45</v>
      </c>
    </row>
    <row r="105" spans="2:3" ht="12.75">
      <c r="B105" s="120">
        <v>7</v>
      </c>
      <c r="C105" s="121" t="s">
        <v>46</v>
      </c>
    </row>
    <row r="106" spans="2:3" ht="12.75">
      <c r="B106" s="120">
        <v>8</v>
      </c>
      <c r="C106" s="121" t="s">
        <v>47</v>
      </c>
    </row>
    <row r="107" spans="2:3" ht="12.75">
      <c r="B107" s="120">
        <v>9</v>
      </c>
      <c r="C107" s="121" t="s">
        <v>48</v>
      </c>
    </row>
    <row r="108" spans="2:3" ht="12.75">
      <c r="B108" s="120">
        <v>10</v>
      </c>
      <c r="C108" s="121" t="s">
        <v>49</v>
      </c>
    </row>
    <row r="109" spans="2:3" ht="12.75">
      <c r="B109" s="120">
        <v>11</v>
      </c>
      <c r="C109" s="121" t="s">
        <v>50</v>
      </c>
    </row>
    <row r="110" spans="2:3" ht="12.75">
      <c r="B110" s="120">
        <v>12</v>
      </c>
      <c r="C110" s="121" t="s">
        <v>51</v>
      </c>
    </row>
    <row r="111" spans="2:3" ht="12.75">
      <c r="B111" s="120">
        <v>13</v>
      </c>
      <c r="C111" s="121" t="s">
        <v>52</v>
      </c>
    </row>
    <row r="112" spans="2:3" ht="12.75">
      <c r="B112" s="120">
        <v>14</v>
      </c>
      <c r="C112" s="121" t="s">
        <v>53</v>
      </c>
    </row>
    <row r="113" spans="2:3" ht="12.75">
      <c r="B113" s="120">
        <v>15</v>
      </c>
      <c r="C113" s="121" t="s">
        <v>54</v>
      </c>
    </row>
    <row r="114" spans="2:3" ht="12.75">
      <c r="B114" s="120">
        <v>16</v>
      </c>
      <c r="C114" s="121" t="s">
        <v>55</v>
      </c>
    </row>
    <row r="115" spans="2:3" ht="12.75">
      <c r="B115" s="120">
        <v>17</v>
      </c>
      <c r="C115" s="121" t="s">
        <v>56</v>
      </c>
    </row>
    <row r="116" spans="2:3" ht="12.75">
      <c r="B116" s="120">
        <v>18</v>
      </c>
      <c r="C116" s="121" t="s">
        <v>57</v>
      </c>
    </row>
    <row r="117" spans="2:3" ht="12.75">
      <c r="B117" s="120">
        <v>19</v>
      </c>
      <c r="C117" s="121" t="s">
        <v>58</v>
      </c>
    </row>
    <row r="118" spans="2:3" ht="12.75">
      <c r="B118" s="120">
        <v>20</v>
      </c>
      <c r="C118" s="121" t="s">
        <v>59</v>
      </c>
    </row>
    <row r="119" spans="2:3" ht="12.75">
      <c r="B119" s="120">
        <v>21</v>
      </c>
      <c r="C119" s="121" t="s">
        <v>60</v>
      </c>
    </row>
    <row r="120" spans="2:3" ht="12.75">
      <c r="B120" s="120">
        <v>22</v>
      </c>
      <c r="C120" s="121" t="s">
        <v>61</v>
      </c>
    </row>
    <row r="121" spans="2:3" ht="12.75">
      <c r="B121" s="120">
        <v>23</v>
      </c>
      <c r="C121" s="121" t="s">
        <v>62</v>
      </c>
    </row>
    <row r="122" spans="2:3" ht="12.75">
      <c r="B122" s="120">
        <v>24</v>
      </c>
      <c r="C122" s="121" t="s">
        <v>63</v>
      </c>
    </row>
    <row r="123" spans="2:3" ht="12.75">
      <c r="B123" s="120">
        <v>25</v>
      </c>
      <c r="C123" s="121" t="s">
        <v>64</v>
      </c>
    </row>
    <row r="124" spans="2:3" ht="12.75">
      <c r="B124" s="120">
        <v>26</v>
      </c>
      <c r="C124" s="121" t="s">
        <v>65</v>
      </c>
    </row>
    <row r="125" spans="2:3" ht="12.75">
      <c r="B125" s="120">
        <v>27</v>
      </c>
      <c r="C125" s="121" t="s">
        <v>66</v>
      </c>
    </row>
    <row r="126" spans="2:3" ht="12.75">
      <c r="B126" s="120">
        <v>28</v>
      </c>
      <c r="C126" s="121" t="s">
        <v>67</v>
      </c>
    </row>
    <row r="127" spans="2:3" ht="12.75">
      <c r="B127" s="120">
        <v>29</v>
      </c>
      <c r="C127" s="121" t="s">
        <v>68</v>
      </c>
    </row>
    <row r="128" spans="2:3" ht="12.75">
      <c r="B128" s="120">
        <v>30</v>
      </c>
      <c r="C128" s="121" t="s">
        <v>69</v>
      </c>
    </row>
    <row r="129" spans="2:3" ht="12.75">
      <c r="B129" s="120">
        <v>31</v>
      </c>
      <c r="C129" s="121" t="s">
        <v>70</v>
      </c>
    </row>
    <row r="130" spans="2:3" ht="12.75">
      <c r="B130" s="120">
        <v>32</v>
      </c>
      <c r="C130" s="121" t="s">
        <v>71</v>
      </c>
    </row>
    <row r="131" spans="2:3" ht="12.75">
      <c r="B131" s="120">
        <v>33</v>
      </c>
      <c r="C131" s="121" t="s">
        <v>72</v>
      </c>
    </row>
    <row r="132" spans="2:3" ht="12.75">
      <c r="B132" s="120">
        <v>34</v>
      </c>
      <c r="C132" s="121" t="s">
        <v>73</v>
      </c>
    </row>
    <row r="133" spans="2:3" ht="12.75">
      <c r="B133" s="120">
        <v>35</v>
      </c>
      <c r="C133" s="121" t="s">
        <v>74</v>
      </c>
    </row>
    <row r="134" spans="2:3" ht="12.75">
      <c r="B134" s="120">
        <v>36</v>
      </c>
      <c r="C134" s="121" t="s">
        <v>75</v>
      </c>
    </row>
    <row r="135" spans="2:3" ht="12.75">
      <c r="B135" s="120">
        <v>37</v>
      </c>
      <c r="C135" s="121" t="s">
        <v>76</v>
      </c>
    </row>
    <row r="136" spans="2:3" ht="12.75">
      <c r="B136" s="120">
        <v>38</v>
      </c>
      <c r="C136" s="121" t="s">
        <v>77</v>
      </c>
    </row>
    <row r="137" spans="2:3" ht="12.75">
      <c r="B137" s="120">
        <v>39</v>
      </c>
      <c r="C137" s="121" t="s">
        <v>78</v>
      </c>
    </row>
    <row r="138" spans="2:3" ht="12.75">
      <c r="B138" s="120">
        <v>40</v>
      </c>
      <c r="C138" s="121" t="s">
        <v>79</v>
      </c>
    </row>
    <row r="139" spans="2:3" ht="12.75">
      <c r="B139" s="120">
        <v>41</v>
      </c>
      <c r="C139" s="121" t="s">
        <v>80</v>
      </c>
    </row>
    <row r="140" spans="2:3" ht="12.75">
      <c r="B140" s="120">
        <v>42</v>
      </c>
      <c r="C140" s="121" t="s">
        <v>81</v>
      </c>
    </row>
    <row r="141" spans="2:3" ht="12.75">
      <c r="B141" s="120">
        <v>43</v>
      </c>
      <c r="C141" s="121" t="s">
        <v>82</v>
      </c>
    </row>
    <row r="142" spans="2:3" ht="12.75">
      <c r="B142" s="120">
        <v>44</v>
      </c>
      <c r="C142" s="121" t="s">
        <v>83</v>
      </c>
    </row>
    <row r="143" spans="2:3" ht="12.75">
      <c r="B143" s="120">
        <v>45</v>
      </c>
      <c r="C143" s="121" t="s">
        <v>84</v>
      </c>
    </row>
    <row r="144" spans="2:3" ht="12.75">
      <c r="B144" s="120">
        <v>46</v>
      </c>
      <c r="C144" s="121" t="s">
        <v>85</v>
      </c>
    </row>
    <row r="145" spans="2:3" ht="12.75">
      <c r="B145" s="120">
        <v>47</v>
      </c>
      <c r="C145" s="121" t="s">
        <v>86</v>
      </c>
    </row>
    <row r="146" spans="2:3" ht="12.75">
      <c r="B146" s="120">
        <v>48</v>
      </c>
      <c r="C146" s="121" t="s">
        <v>87</v>
      </c>
    </row>
    <row r="147" spans="2:3" ht="12.75">
      <c r="B147" s="120">
        <v>49</v>
      </c>
      <c r="C147" s="121" t="s">
        <v>88</v>
      </c>
    </row>
    <row r="148" spans="2:3" ht="12.75">
      <c r="B148" s="120">
        <v>50</v>
      </c>
      <c r="C148" s="121" t="s">
        <v>89</v>
      </c>
    </row>
    <row r="149" spans="2:3" ht="12.75">
      <c r="B149" s="120">
        <v>51</v>
      </c>
      <c r="C149" s="121" t="s">
        <v>90</v>
      </c>
    </row>
    <row r="150" spans="2:3" ht="12.75">
      <c r="B150" s="120">
        <v>52</v>
      </c>
      <c r="C150" s="121" t="s">
        <v>91</v>
      </c>
    </row>
    <row r="151" spans="2:3" ht="12.75">
      <c r="B151" s="120">
        <v>53</v>
      </c>
      <c r="C151" s="121" t="s">
        <v>92</v>
      </c>
    </row>
    <row r="152" spans="2:3" ht="12.75">
      <c r="B152" s="120">
        <v>54</v>
      </c>
      <c r="C152" s="121" t="s">
        <v>93</v>
      </c>
    </row>
    <row r="153" spans="2:3" ht="12.75">
      <c r="B153" s="120">
        <v>55</v>
      </c>
      <c r="C153" s="121" t="s">
        <v>94</v>
      </c>
    </row>
    <row r="154" spans="2:3" ht="12.75">
      <c r="B154" s="120">
        <v>56</v>
      </c>
      <c r="C154" s="121" t="s">
        <v>95</v>
      </c>
    </row>
    <row r="155" spans="2:3" ht="12.75">
      <c r="B155" s="120">
        <v>57</v>
      </c>
      <c r="C155" s="121" t="s">
        <v>96</v>
      </c>
    </row>
    <row r="156" spans="2:3" ht="12.75">
      <c r="B156" s="120">
        <v>58</v>
      </c>
      <c r="C156" s="121" t="s">
        <v>97</v>
      </c>
    </row>
    <row r="157" spans="2:3" ht="12.75">
      <c r="B157" s="120">
        <v>59</v>
      </c>
      <c r="C157" s="121" t="s">
        <v>98</v>
      </c>
    </row>
    <row r="158" spans="2:3" ht="12.75">
      <c r="B158" s="120">
        <v>60</v>
      </c>
      <c r="C158" s="121" t="s">
        <v>99</v>
      </c>
    </row>
    <row r="159" spans="2:3" ht="12.75">
      <c r="B159" s="120">
        <v>61</v>
      </c>
      <c r="C159" s="121" t="s">
        <v>100</v>
      </c>
    </row>
    <row r="160" spans="2:3" ht="12.75">
      <c r="B160" s="120">
        <v>62</v>
      </c>
      <c r="C160" s="121" t="s">
        <v>101</v>
      </c>
    </row>
    <row r="161" spans="2:3" ht="12.75">
      <c r="B161" s="120">
        <v>63</v>
      </c>
      <c r="C161" s="121" t="s">
        <v>102</v>
      </c>
    </row>
    <row r="162" spans="2:3" ht="12.75">
      <c r="B162" s="120">
        <v>64</v>
      </c>
      <c r="C162" s="121" t="s">
        <v>103</v>
      </c>
    </row>
    <row r="163" spans="2:3" ht="12.75">
      <c r="B163" s="120">
        <v>65</v>
      </c>
      <c r="C163" s="121" t="s">
        <v>104</v>
      </c>
    </row>
    <row r="164" spans="2:3" ht="12.75">
      <c r="B164" s="120">
        <v>66</v>
      </c>
      <c r="C164" s="121" t="s">
        <v>105</v>
      </c>
    </row>
    <row r="165" spans="2:3" ht="12.75">
      <c r="B165" s="120">
        <v>67</v>
      </c>
      <c r="C165" s="121" t="s">
        <v>106</v>
      </c>
    </row>
    <row r="166" spans="2:3" ht="12.75">
      <c r="B166" s="120">
        <v>68</v>
      </c>
      <c r="C166" s="121" t="s">
        <v>107</v>
      </c>
    </row>
    <row r="167" spans="2:3" ht="12.75">
      <c r="B167" s="120">
        <v>69</v>
      </c>
      <c r="C167" s="121" t="s">
        <v>108</v>
      </c>
    </row>
    <row r="168" spans="2:3" ht="12.75">
      <c r="B168" s="120">
        <v>70</v>
      </c>
      <c r="C168" s="121" t="s">
        <v>109</v>
      </c>
    </row>
    <row r="169" spans="2:3" ht="12.75">
      <c r="B169" s="120">
        <v>71</v>
      </c>
      <c r="C169" s="121" t="s">
        <v>110</v>
      </c>
    </row>
    <row r="170" spans="2:3" ht="12.75">
      <c r="B170" s="120">
        <v>72</v>
      </c>
      <c r="C170" s="121" t="s">
        <v>111</v>
      </c>
    </row>
    <row r="171" spans="2:3" ht="12.75">
      <c r="B171" s="120">
        <v>73</v>
      </c>
      <c r="C171" s="121" t="s">
        <v>112</v>
      </c>
    </row>
    <row r="172" spans="2:3" ht="12.75">
      <c r="B172" s="120">
        <v>74</v>
      </c>
      <c r="C172" s="121" t="s">
        <v>113</v>
      </c>
    </row>
    <row r="173" spans="2:3" ht="12.75">
      <c r="B173" s="120">
        <v>75</v>
      </c>
      <c r="C173" s="121" t="s">
        <v>114</v>
      </c>
    </row>
    <row r="174" spans="2:3" ht="12.75">
      <c r="B174" s="120">
        <v>76</v>
      </c>
      <c r="C174" s="121" t="s">
        <v>115</v>
      </c>
    </row>
    <row r="175" spans="2:3" ht="12.75">
      <c r="B175" s="120">
        <v>77</v>
      </c>
      <c r="C175" s="121" t="s">
        <v>116</v>
      </c>
    </row>
    <row r="176" spans="2:3" ht="12.75">
      <c r="B176" s="120">
        <v>78</v>
      </c>
      <c r="C176" s="121" t="s">
        <v>117</v>
      </c>
    </row>
    <row r="177" spans="2:3" ht="12.75">
      <c r="B177" s="120">
        <v>79</v>
      </c>
      <c r="C177" s="121" t="s">
        <v>118</v>
      </c>
    </row>
    <row r="178" spans="2:3" ht="12.75">
      <c r="B178" s="120">
        <v>80</v>
      </c>
      <c r="C178" s="121" t="s">
        <v>119</v>
      </c>
    </row>
    <row r="179" spans="2:3" ht="12.75">
      <c r="B179" s="120">
        <v>81</v>
      </c>
      <c r="C179" s="121" t="s">
        <v>120</v>
      </c>
    </row>
    <row r="180" spans="2:3" ht="12.75">
      <c r="B180" s="120">
        <v>82</v>
      </c>
      <c r="C180" s="121" t="s">
        <v>121</v>
      </c>
    </row>
    <row r="181" spans="2:3" ht="12.75">
      <c r="B181" s="120">
        <v>83</v>
      </c>
      <c r="C181" s="121" t="s">
        <v>122</v>
      </c>
    </row>
    <row r="182" spans="2:3" ht="12.75">
      <c r="B182" s="120">
        <v>84</v>
      </c>
      <c r="C182" s="121" t="s">
        <v>123</v>
      </c>
    </row>
    <row r="183" spans="2:3" ht="12.75">
      <c r="B183" s="120">
        <v>85</v>
      </c>
      <c r="C183" s="121" t="s">
        <v>124</v>
      </c>
    </row>
    <row r="184" spans="2:3" ht="12.75">
      <c r="B184" s="120">
        <v>86</v>
      </c>
      <c r="C184" s="121" t="s">
        <v>125</v>
      </c>
    </row>
    <row r="185" spans="2:3" ht="12.75">
      <c r="B185" s="120">
        <v>87</v>
      </c>
      <c r="C185" s="121" t="s">
        <v>126</v>
      </c>
    </row>
    <row r="186" spans="2:3" ht="12.75">
      <c r="B186" s="120">
        <v>88</v>
      </c>
      <c r="C186" s="121" t="s">
        <v>127</v>
      </c>
    </row>
    <row r="187" spans="2:3" ht="12.75">
      <c r="B187" s="120">
        <v>89</v>
      </c>
      <c r="C187" s="121" t="s">
        <v>128</v>
      </c>
    </row>
    <row r="188" spans="2:3" ht="12.75">
      <c r="B188" s="120">
        <v>90</v>
      </c>
      <c r="C188" s="121" t="s">
        <v>129</v>
      </c>
    </row>
    <row r="189" spans="2:3" ht="12.75">
      <c r="B189" s="120">
        <v>91</v>
      </c>
      <c r="C189" s="121" t="s">
        <v>130</v>
      </c>
    </row>
    <row r="190" spans="2:3" ht="12.75">
      <c r="B190" s="120">
        <v>92</v>
      </c>
      <c r="C190" s="121" t="s">
        <v>131</v>
      </c>
    </row>
    <row r="191" spans="2:3" ht="12.75">
      <c r="B191" s="120">
        <v>93</v>
      </c>
      <c r="C191" s="121" t="s">
        <v>132</v>
      </c>
    </row>
    <row r="192" spans="2:3" ht="12.75">
      <c r="B192" s="120">
        <v>94</v>
      </c>
      <c r="C192" s="121" t="s">
        <v>133</v>
      </c>
    </row>
    <row r="193" spans="2:3" ht="12.75">
      <c r="B193" s="120">
        <v>95</v>
      </c>
      <c r="C193" s="121" t="s">
        <v>134</v>
      </c>
    </row>
    <row r="194" spans="2:3" ht="12.75">
      <c r="B194" s="120">
        <v>96</v>
      </c>
      <c r="C194" s="121" t="s">
        <v>135</v>
      </c>
    </row>
    <row r="195" spans="2:3" ht="12.75">
      <c r="B195" s="120">
        <v>97</v>
      </c>
      <c r="C195" s="121" t="s">
        <v>136</v>
      </c>
    </row>
    <row r="196" spans="2:3" ht="12.75">
      <c r="B196" s="120">
        <v>98</v>
      </c>
      <c r="C196" s="121" t="s">
        <v>137</v>
      </c>
    </row>
    <row r="197" spans="2:3" ht="12.75">
      <c r="B197" s="120">
        <v>99</v>
      </c>
      <c r="C197" s="121" t="s">
        <v>138</v>
      </c>
    </row>
    <row r="198" spans="2:3" ht="12.75">
      <c r="B198" s="120">
        <v>100</v>
      </c>
      <c r="C198" s="121" t="s">
        <v>139</v>
      </c>
    </row>
    <row r="199" spans="2:3" ht="12.75">
      <c r="B199" s="120">
        <v>101</v>
      </c>
      <c r="C199" s="121" t="s">
        <v>140</v>
      </c>
    </row>
    <row r="200" spans="2:3" ht="12.75">
      <c r="B200" s="120">
        <v>102</v>
      </c>
      <c r="C200" s="121" t="s">
        <v>141</v>
      </c>
    </row>
    <row r="201" spans="2:3" ht="12.75">
      <c r="B201" s="120">
        <v>103</v>
      </c>
      <c r="C201" s="121" t="s">
        <v>142</v>
      </c>
    </row>
    <row r="202" spans="2:3" ht="12.75">
      <c r="B202" s="120">
        <v>104</v>
      </c>
      <c r="C202" s="121" t="s">
        <v>143</v>
      </c>
    </row>
    <row r="203" spans="2:3" ht="12.75">
      <c r="B203" s="120">
        <v>105</v>
      </c>
      <c r="C203" s="121" t="s">
        <v>144</v>
      </c>
    </row>
    <row r="204" spans="2:3" ht="12.75">
      <c r="B204" s="120">
        <v>106</v>
      </c>
      <c r="C204" s="121" t="s">
        <v>145</v>
      </c>
    </row>
    <row r="205" spans="2:3" ht="12.75">
      <c r="B205" s="120">
        <v>107</v>
      </c>
      <c r="C205" s="121" t="s">
        <v>146</v>
      </c>
    </row>
    <row r="206" spans="2:3" ht="12.75">
      <c r="B206" s="120">
        <v>108</v>
      </c>
      <c r="C206" s="121" t="s">
        <v>147</v>
      </c>
    </row>
    <row r="207" spans="2:3" ht="12.75">
      <c r="B207" s="120">
        <v>109</v>
      </c>
      <c r="C207" s="121" t="s">
        <v>148</v>
      </c>
    </row>
    <row r="208" spans="2:3" ht="12.75">
      <c r="B208" s="120">
        <v>110</v>
      </c>
      <c r="C208" s="121" t="s">
        <v>149</v>
      </c>
    </row>
    <row r="209" spans="2:3" ht="12.75">
      <c r="B209" s="120">
        <v>111</v>
      </c>
      <c r="C209" s="121" t="s">
        <v>150</v>
      </c>
    </row>
    <row r="210" spans="2:3" ht="12.75">
      <c r="B210" s="120">
        <v>112</v>
      </c>
      <c r="C210" s="121" t="s">
        <v>151</v>
      </c>
    </row>
    <row r="211" spans="2:3" ht="12.75">
      <c r="B211" s="120">
        <v>113</v>
      </c>
      <c r="C211" s="121" t="s">
        <v>152</v>
      </c>
    </row>
    <row r="212" spans="2:3" ht="12.75">
      <c r="B212" s="120">
        <v>114</v>
      </c>
      <c r="C212" s="121" t="s">
        <v>153</v>
      </c>
    </row>
    <row r="213" spans="2:3" ht="12.75">
      <c r="B213" s="120">
        <v>115</v>
      </c>
      <c r="C213" s="121" t="s">
        <v>154</v>
      </c>
    </row>
    <row r="214" spans="2:3" ht="12.75">
      <c r="B214" s="120">
        <v>116</v>
      </c>
      <c r="C214" s="121" t="s">
        <v>155</v>
      </c>
    </row>
    <row r="215" spans="2:3" ht="12.75">
      <c r="B215" s="120">
        <v>117</v>
      </c>
      <c r="C215" s="121" t="s">
        <v>156</v>
      </c>
    </row>
    <row r="216" spans="2:3" ht="12.75">
      <c r="B216" s="120">
        <v>118</v>
      </c>
      <c r="C216" s="121" t="s">
        <v>157</v>
      </c>
    </row>
    <row r="217" spans="2:3" ht="12.75">
      <c r="B217" s="120">
        <v>119</v>
      </c>
      <c r="C217" s="121" t="s">
        <v>158</v>
      </c>
    </row>
    <row r="218" spans="2:3" ht="12.75">
      <c r="B218" s="120">
        <v>120</v>
      </c>
      <c r="C218" s="121" t="s">
        <v>159</v>
      </c>
    </row>
    <row r="219" spans="2:3" ht="12.75">
      <c r="B219" s="120">
        <v>121</v>
      </c>
      <c r="C219" s="121" t="s">
        <v>160</v>
      </c>
    </row>
    <row r="220" spans="2:3" ht="12.75">
      <c r="B220" s="120">
        <v>122</v>
      </c>
      <c r="C220" s="121" t="s">
        <v>161</v>
      </c>
    </row>
    <row r="221" spans="2:3" ht="12.75">
      <c r="B221" s="120">
        <v>123</v>
      </c>
      <c r="C221" s="121" t="s">
        <v>162</v>
      </c>
    </row>
    <row r="222" spans="2:3" ht="12.75">
      <c r="B222" s="120">
        <v>124</v>
      </c>
      <c r="C222" s="121" t="s">
        <v>163</v>
      </c>
    </row>
    <row r="223" spans="2:3" ht="12.75">
      <c r="B223" s="120">
        <v>125</v>
      </c>
      <c r="C223" s="121" t="s">
        <v>164</v>
      </c>
    </row>
    <row r="224" spans="2:3" ht="12.75">
      <c r="B224" s="120">
        <v>126</v>
      </c>
      <c r="C224" s="121" t="s">
        <v>165</v>
      </c>
    </row>
    <row r="225" spans="2:3" ht="12.75">
      <c r="B225" s="120">
        <v>127</v>
      </c>
      <c r="C225" s="121" t="s">
        <v>166</v>
      </c>
    </row>
    <row r="226" spans="2:3" ht="12.75">
      <c r="B226" s="120">
        <v>128</v>
      </c>
      <c r="C226" s="121" t="s">
        <v>167</v>
      </c>
    </row>
    <row r="227" spans="2:3" ht="12.75">
      <c r="B227" s="120">
        <v>129</v>
      </c>
      <c r="C227" s="121" t="s">
        <v>168</v>
      </c>
    </row>
    <row r="228" spans="2:3" ht="12.75">
      <c r="B228" s="120">
        <v>130</v>
      </c>
      <c r="C228" s="121" t="s">
        <v>169</v>
      </c>
    </row>
    <row r="229" spans="2:3" ht="12.75">
      <c r="B229" s="120">
        <v>131</v>
      </c>
      <c r="C229" s="121" t="s">
        <v>170</v>
      </c>
    </row>
    <row r="230" spans="2:3" ht="12.75">
      <c r="B230" s="120">
        <v>132</v>
      </c>
      <c r="C230" s="121" t="s">
        <v>171</v>
      </c>
    </row>
    <row r="231" spans="2:3" ht="12.75">
      <c r="B231" s="120">
        <v>133</v>
      </c>
      <c r="C231" s="121" t="s">
        <v>172</v>
      </c>
    </row>
    <row r="232" spans="2:3" ht="12.75">
      <c r="B232" s="120">
        <v>134</v>
      </c>
      <c r="C232" s="121" t="s">
        <v>173</v>
      </c>
    </row>
    <row r="233" spans="2:3" ht="12.75">
      <c r="B233" s="120">
        <v>135</v>
      </c>
      <c r="C233" s="121" t="s">
        <v>174</v>
      </c>
    </row>
    <row r="234" spans="2:3" ht="12.75">
      <c r="B234" s="120">
        <v>136</v>
      </c>
      <c r="C234" s="121" t="s">
        <v>175</v>
      </c>
    </row>
    <row r="235" spans="2:3" ht="12.75">
      <c r="B235" s="120">
        <v>137</v>
      </c>
      <c r="C235" s="121" t="s">
        <v>176</v>
      </c>
    </row>
    <row r="236" spans="2:3" ht="12.75">
      <c r="B236" s="120">
        <v>138</v>
      </c>
      <c r="C236" s="121" t="s">
        <v>177</v>
      </c>
    </row>
    <row r="237" spans="2:3" ht="12.75">
      <c r="B237" s="120">
        <v>139</v>
      </c>
      <c r="C237" s="121" t="s">
        <v>178</v>
      </c>
    </row>
    <row r="238" spans="2:3" ht="12.75">
      <c r="B238" s="120">
        <v>140</v>
      </c>
      <c r="C238" s="121" t="s">
        <v>179</v>
      </c>
    </row>
    <row r="239" spans="2:3" ht="12.75">
      <c r="B239" s="120">
        <v>141</v>
      </c>
      <c r="C239" s="121" t="s">
        <v>180</v>
      </c>
    </row>
    <row r="240" spans="2:3" ht="12.75">
      <c r="B240" s="120">
        <v>142</v>
      </c>
      <c r="C240" s="121" t="s">
        <v>181</v>
      </c>
    </row>
    <row r="241" spans="2:3" ht="12.75">
      <c r="B241" s="120">
        <v>143</v>
      </c>
      <c r="C241" s="121" t="s">
        <v>182</v>
      </c>
    </row>
    <row r="242" spans="2:3" ht="12.75">
      <c r="B242" s="120">
        <v>144</v>
      </c>
      <c r="C242" s="121" t="s">
        <v>183</v>
      </c>
    </row>
    <row r="243" spans="2:3" ht="12.75">
      <c r="B243" s="120">
        <v>145</v>
      </c>
      <c r="C243" s="121" t="s">
        <v>184</v>
      </c>
    </row>
    <row r="244" spans="2:3" ht="12.75">
      <c r="B244" s="120">
        <v>146</v>
      </c>
      <c r="C244" s="121" t="s">
        <v>185</v>
      </c>
    </row>
    <row r="245" spans="2:3" ht="12.75">
      <c r="B245" s="120">
        <v>147</v>
      </c>
      <c r="C245" s="121" t="s">
        <v>186</v>
      </c>
    </row>
    <row r="246" spans="2:3" ht="12.75">
      <c r="B246" s="120">
        <v>148</v>
      </c>
      <c r="C246" s="121" t="s">
        <v>187</v>
      </c>
    </row>
    <row r="247" spans="2:3" ht="12.75">
      <c r="B247" s="120">
        <v>149</v>
      </c>
      <c r="C247" s="121" t="s">
        <v>188</v>
      </c>
    </row>
    <row r="248" spans="2:3" ht="12.75">
      <c r="B248" s="120">
        <v>150</v>
      </c>
      <c r="C248" s="121" t="s">
        <v>189</v>
      </c>
    </row>
    <row r="249" spans="2:3" ht="12.75">
      <c r="B249" s="120">
        <v>151</v>
      </c>
      <c r="C249" s="121" t="s">
        <v>190</v>
      </c>
    </row>
    <row r="250" spans="2:3" ht="12.75">
      <c r="B250" s="120">
        <v>152</v>
      </c>
      <c r="C250" s="121" t="s">
        <v>191</v>
      </c>
    </row>
    <row r="251" spans="2:3" ht="12.75">
      <c r="B251" s="120">
        <v>153</v>
      </c>
      <c r="C251" s="121" t="s">
        <v>192</v>
      </c>
    </row>
    <row r="252" spans="2:3" ht="12.75">
      <c r="B252" s="120">
        <v>154</v>
      </c>
      <c r="C252" s="121" t="s">
        <v>193</v>
      </c>
    </row>
    <row r="253" spans="2:3" ht="12.75">
      <c r="B253" s="120">
        <v>155</v>
      </c>
      <c r="C253" s="121" t="s">
        <v>194</v>
      </c>
    </row>
    <row r="254" spans="2:3" ht="12.75">
      <c r="B254" s="120">
        <v>156</v>
      </c>
      <c r="C254" s="121" t="s">
        <v>195</v>
      </c>
    </row>
    <row r="255" spans="2:3" ht="12.75">
      <c r="B255" s="120">
        <v>157</v>
      </c>
      <c r="C255" s="121" t="s">
        <v>196</v>
      </c>
    </row>
    <row r="256" spans="2:3" ht="12.75">
      <c r="B256" s="120">
        <v>158</v>
      </c>
      <c r="C256" s="121" t="s">
        <v>197</v>
      </c>
    </row>
    <row r="257" spans="2:3" ht="12.75">
      <c r="B257" s="120">
        <v>159</v>
      </c>
      <c r="C257" s="121" t="s">
        <v>198</v>
      </c>
    </row>
    <row r="258" spans="2:3" ht="12.75">
      <c r="B258" s="120">
        <v>160</v>
      </c>
      <c r="C258" s="121" t="s">
        <v>199</v>
      </c>
    </row>
    <row r="259" spans="2:3" ht="12.75">
      <c r="B259" s="120">
        <v>161</v>
      </c>
      <c r="C259" s="121" t="s">
        <v>200</v>
      </c>
    </row>
    <row r="260" spans="2:3" ht="12.75">
      <c r="B260" s="120">
        <v>162</v>
      </c>
      <c r="C260" s="121" t="s">
        <v>201</v>
      </c>
    </row>
    <row r="261" spans="2:3" ht="12.75">
      <c r="B261" s="120">
        <v>163</v>
      </c>
      <c r="C261" s="121" t="s">
        <v>202</v>
      </c>
    </row>
    <row r="262" spans="2:3" ht="12.75">
      <c r="B262" s="120">
        <v>164</v>
      </c>
      <c r="C262" s="121" t="s">
        <v>203</v>
      </c>
    </row>
    <row r="263" spans="2:3" ht="12.75">
      <c r="B263" s="120">
        <v>165</v>
      </c>
      <c r="C263" s="121" t="s">
        <v>204</v>
      </c>
    </row>
    <row r="264" spans="2:3" ht="12.75">
      <c r="B264" s="120">
        <v>166</v>
      </c>
      <c r="C264" s="121" t="s">
        <v>205</v>
      </c>
    </row>
    <row r="265" spans="2:3" ht="12.75">
      <c r="B265" s="120">
        <v>167</v>
      </c>
      <c r="C265" s="121" t="s">
        <v>206</v>
      </c>
    </row>
    <row r="266" spans="2:3" ht="12.75">
      <c r="B266" s="120">
        <v>168</v>
      </c>
      <c r="C266" s="121" t="s">
        <v>207</v>
      </c>
    </row>
    <row r="267" spans="2:3" ht="12.75">
      <c r="B267" s="120">
        <v>169</v>
      </c>
      <c r="C267" s="121" t="s">
        <v>208</v>
      </c>
    </row>
    <row r="268" spans="2:3" ht="12.75">
      <c r="B268" s="120">
        <v>170</v>
      </c>
      <c r="C268" s="121" t="s">
        <v>209</v>
      </c>
    </row>
    <row r="269" spans="2:3" ht="12.75">
      <c r="B269" s="120">
        <v>171</v>
      </c>
      <c r="C269" s="121" t="s">
        <v>210</v>
      </c>
    </row>
    <row r="270" spans="2:3" ht="12.75">
      <c r="B270" s="120">
        <v>172</v>
      </c>
      <c r="C270" s="121" t="s">
        <v>211</v>
      </c>
    </row>
    <row r="271" spans="2:3" ht="12.75">
      <c r="B271" s="120">
        <v>173</v>
      </c>
      <c r="C271" s="121" t="s">
        <v>212</v>
      </c>
    </row>
    <row r="272" spans="2:3" ht="12.75">
      <c r="B272" s="120">
        <v>174</v>
      </c>
      <c r="C272" s="121" t="s">
        <v>213</v>
      </c>
    </row>
    <row r="273" spans="2:3" ht="12.75">
      <c r="B273" s="120">
        <v>175</v>
      </c>
      <c r="C273" s="121" t="s">
        <v>214</v>
      </c>
    </row>
    <row r="274" spans="2:3" ht="12.75">
      <c r="B274" s="120">
        <v>176</v>
      </c>
      <c r="C274" s="121" t="s">
        <v>215</v>
      </c>
    </row>
    <row r="275" spans="2:3" ht="12.75">
      <c r="B275" s="120">
        <v>177</v>
      </c>
      <c r="C275" s="121" t="s">
        <v>216</v>
      </c>
    </row>
    <row r="276" spans="2:3" ht="12.75">
      <c r="B276" s="120">
        <v>178</v>
      </c>
      <c r="C276" s="121" t="s">
        <v>217</v>
      </c>
    </row>
    <row r="277" spans="2:3" ht="12.75">
      <c r="B277" s="120">
        <v>179</v>
      </c>
      <c r="C277" s="121" t="s">
        <v>218</v>
      </c>
    </row>
    <row r="278" spans="2:3" ht="12.75">
      <c r="B278" s="120">
        <v>180</v>
      </c>
      <c r="C278" s="121" t="s">
        <v>219</v>
      </c>
    </row>
    <row r="279" spans="2:3" ht="12.75">
      <c r="B279" s="120">
        <v>181</v>
      </c>
      <c r="C279" s="121" t="s">
        <v>220</v>
      </c>
    </row>
    <row r="280" spans="2:3" ht="12.75">
      <c r="B280" s="120">
        <v>182</v>
      </c>
      <c r="C280" s="121" t="s">
        <v>221</v>
      </c>
    </row>
    <row r="281" spans="2:3" ht="12.75">
      <c r="B281" s="120">
        <v>183</v>
      </c>
      <c r="C281" s="121" t="s">
        <v>222</v>
      </c>
    </row>
    <row r="282" spans="2:3" ht="12.75">
      <c r="B282" s="120">
        <v>184</v>
      </c>
      <c r="C282" s="121" t="s">
        <v>223</v>
      </c>
    </row>
    <row r="283" spans="2:3" ht="12.75">
      <c r="B283" s="120">
        <v>185</v>
      </c>
      <c r="C283" s="121" t="s">
        <v>224</v>
      </c>
    </row>
    <row r="284" spans="2:3" ht="12.75">
      <c r="B284" s="120">
        <v>186</v>
      </c>
      <c r="C284" s="121" t="s">
        <v>225</v>
      </c>
    </row>
    <row r="285" spans="2:3" ht="12.75">
      <c r="B285" s="120">
        <v>187</v>
      </c>
      <c r="C285" s="121" t="s">
        <v>226</v>
      </c>
    </row>
    <row r="286" spans="2:3" ht="12.75">
      <c r="B286" s="120">
        <v>188</v>
      </c>
      <c r="C286" s="121" t="s">
        <v>227</v>
      </c>
    </row>
    <row r="287" spans="2:3" ht="12.75">
      <c r="B287" s="120">
        <v>189</v>
      </c>
      <c r="C287" s="121" t="s">
        <v>228</v>
      </c>
    </row>
    <row r="288" spans="2:3" ht="12.75">
      <c r="B288" s="120">
        <v>190</v>
      </c>
      <c r="C288" s="121" t="s">
        <v>229</v>
      </c>
    </row>
    <row r="289" spans="2:3" ht="12.75">
      <c r="B289" s="120">
        <v>191</v>
      </c>
      <c r="C289" s="121" t="s">
        <v>230</v>
      </c>
    </row>
    <row r="290" spans="2:3" ht="12.75">
      <c r="B290" s="120">
        <v>192</v>
      </c>
      <c r="C290" s="121" t="s">
        <v>231</v>
      </c>
    </row>
    <row r="291" spans="2:3" ht="12.75">
      <c r="B291" s="120">
        <v>193</v>
      </c>
      <c r="C291" s="121" t="s">
        <v>232</v>
      </c>
    </row>
    <row r="292" spans="2:3" ht="12.75">
      <c r="B292" s="120">
        <v>194</v>
      </c>
      <c r="C292" s="121" t="s">
        <v>233</v>
      </c>
    </row>
    <row r="293" spans="2:3" ht="12.75">
      <c r="B293" s="120">
        <v>195</v>
      </c>
      <c r="C293" s="121" t="s">
        <v>234</v>
      </c>
    </row>
    <row r="294" spans="2:3" ht="12.75">
      <c r="B294" s="120">
        <v>196</v>
      </c>
      <c r="C294" s="121" t="s">
        <v>235</v>
      </c>
    </row>
    <row r="295" spans="2:3" ht="12.75">
      <c r="B295" s="120">
        <v>197</v>
      </c>
      <c r="C295" s="121" t="s">
        <v>236</v>
      </c>
    </row>
    <row r="296" spans="2:3" ht="12.75">
      <c r="B296" s="120">
        <v>198</v>
      </c>
      <c r="C296" s="121" t="s">
        <v>237</v>
      </c>
    </row>
    <row r="297" spans="2:3" ht="12.75">
      <c r="B297" s="120">
        <v>199</v>
      </c>
      <c r="C297" s="121" t="s">
        <v>238</v>
      </c>
    </row>
    <row r="298" spans="2:3" ht="12.75">
      <c r="B298" s="120">
        <v>200</v>
      </c>
      <c r="C298" s="121" t="s">
        <v>239</v>
      </c>
    </row>
    <row r="299" spans="2:3" ht="12.75">
      <c r="B299" s="120">
        <v>201</v>
      </c>
      <c r="C299" s="121" t="s">
        <v>240</v>
      </c>
    </row>
    <row r="300" spans="2:3" ht="12.75">
      <c r="B300" s="120">
        <v>202</v>
      </c>
      <c r="C300" s="121" t="s">
        <v>241</v>
      </c>
    </row>
    <row r="301" spans="2:3" ht="12.75">
      <c r="B301" s="120">
        <v>203</v>
      </c>
      <c r="C301" s="121" t="s">
        <v>242</v>
      </c>
    </row>
    <row r="302" spans="2:3" ht="12.75">
      <c r="B302" s="120">
        <v>204</v>
      </c>
      <c r="C302" s="121" t="s">
        <v>243</v>
      </c>
    </row>
    <row r="303" spans="2:3" ht="12.75">
      <c r="B303" s="120">
        <v>205</v>
      </c>
      <c r="C303" s="121" t="s">
        <v>244</v>
      </c>
    </row>
    <row r="304" spans="2:3" ht="12.75">
      <c r="B304" s="120">
        <v>206</v>
      </c>
      <c r="C304" s="121" t="s">
        <v>245</v>
      </c>
    </row>
    <row r="305" spans="2:3" ht="12.75">
      <c r="B305" s="120">
        <v>207</v>
      </c>
      <c r="C305" s="121" t="s">
        <v>246</v>
      </c>
    </row>
    <row r="306" spans="2:3" ht="12.75">
      <c r="B306" s="120">
        <v>208</v>
      </c>
      <c r="C306" s="121" t="s">
        <v>247</v>
      </c>
    </row>
    <row r="307" spans="2:3" ht="12.75">
      <c r="B307" s="120">
        <v>209</v>
      </c>
      <c r="C307" s="121" t="s">
        <v>248</v>
      </c>
    </row>
    <row r="308" spans="2:3" ht="12.75">
      <c r="B308" s="120">
        <v>210</v>
      </c>
      <c r="C308" s="121" t="s">
        <v>249</v>
      </c>
    </row>
    <row r="309" spans="2:3" ht="12.75">
      <c r="B309" s="120">
        <v>211</v>
      </c>
      <c r="C309" s="121" t="s">
        <v>250</v>
      </c>
    </row>
    <row r="310" spans="2:3" ht="12.75">
      <c r="B310" s="120">
        <v>212</v>
      </c>
      <c r="C310" s="121" t="s">
        <v>251</v>
      </c>
    </row>
    <row r="311" spans="2:3" ht="12.75">
      <c r="B311" s="120">
        <v>213</v>
      </c>
      <c r="C311" s="121" t="s">
        <v>252</v>
      </c>
    </row>
    <row r="312" spans="2:3" ht="12.75">
      <c r="B312" s="120">
        <v>214</v>
      </c>
      <c r="C312" s="121" t="s">
        <v>253</v>
      </c>
    </row>
    <row r="313" spans="2:3" ht="12.75">
      <c r="B313" s="120">
        <v>215</v>
      </c>
      <c r="C313" s="121" t="s">
        <v>254</v>
      </c>
    </row>
    <row r="314" spans="2:3" ht="12.75">
      <c r="B314" s="120">
        <v>216</v>
      </c>
      <c r="C314" s="121" t="s">
        <v>255</v>
      </c>
    </row>
    <row r="315" spans="2:3" ht="12.75">
      <c r="B315" s="120">
        <v>217</v>
      </c>
      <c r="C315" s="121" t="s">
        <v>256</v>
      </c>
    </row>
    <row r="316" spans="2:3" ht="12.75">
      <c r="B316" s="120">
        <v>218</v>
      </c>
      <c r="C316" s="121" t="s">
        <v>257</v>
      </c>
    </row>
    <row r="317" spans="2:3" ht="12.75">
      <c r="B317" s="120">
        <v>219</v>
      </c>
      <c r="C317" s="121" t="s">
        <v>258</v>
      </c>
    </row>
    <row r="318" spans="2:3" ht="12.75">
      <c r="B318" s="120">
        <v>220</v>
      </c>
      <c r="C318" s="121" t="s">
        <v>259</v>
      </c>
    </row>
    <row r="319" spans="2:3" ht="12.75">
      <c r="B319" s="120">
        <v>221</v>
      </c>
      <c r="C319" s="121" t="s">
        <v>260</v>
      </c>
    </row>
    <row r="320" spans="2:3" ht="12.75">
      <c r="B320" s="120">
        <v>222</v>
      </c>
      <c r="C320" s="121" t="s">
        <v>261</v>
      </c>
    </row>
    <row r="321" spans="2:3" ht="12.75">
      <c r="B321" s="120">
        <v>223</v>
      </c>
      <c r="C321" s="121" t="s">
        <v>262</v>
      </c>
    </row>
    <row r="322" spans="2:3" ht="12.75">
      <c r="B322" s="120">
        <v>224</v>
      </c>
      <c r="C322" s="121" t="s">
        <v>263</v>
      </c>
    </row>
    <row r="323" spans="2:3" ht="12.75">
      <c r="B323" s="120">
        <v>225</v>
      </c>
      <c r="C323" s="121" t="s">
        <v>264</v>
      </c>
    </row>
    <row r="324" spans="2:3" ht="12.75">
      <c r="B324" s="120">
        <v>226</v>
      </c>
      <c r="C324" s="121" t="s">
        <v>265</v>
      </c>
    </row>
    <row r="325" spans="2:3" ht="12.75">
      <c r="B325" s="120">
        <v>227</v>
      </c>
      <c r="C325" s="121" t="s">
        <v>266</v>
      </c>
    </row>
    <row r="326" spans="2:3" ht="12.75">
      <c r="B326" s="120">
        <v>228</v>
      </c>
      <c r="C326" s="121" t="s">
        <v>267</v>
      </c>
    </row>
    <row r="327" spans="2:3" ht="12.75">
      <c r="B327" s="120">
        <v>229</v>
      </c>
      <c r="C327" s="121" t="s">
        <v>268</v>
      </c>
    </row>
    <row r="328" spans="2:3" ht="12.75">
      <c r="B328" s="120">
        <v>230</v>
      </c>
      <c r="C328" s="121" t="s">
        <v>269</v>
      </c>
    </row>
    <row r="329" spans="2:3" ht="12.75">
      <c r="B329" s="120">
        <v>231</v>
      </c>
      <c r="C329" s="121" t="s">
        <v>270</v>
      </c>
    </row>
    <row r="330" spans="2:3" ht="12.75">
      <c r="B330" s="120">
        <v>232</v>
      </c>
      <c r="C330" s="121" t="s">
        <v>271</v>
      </c>
    </row>
    <row r="331" spans="2:3" ht="12.75">
      <c r="B331" s="120">
        <v>233</v>
      </c>
      <c r="C331" s="121" t="s">
        <v>272</v>
      </c>
    </row>
    <row r="332" spans="2:3" ht="12.75">
      <c r="B332" s="120">
        <v>234</v>
      </c>
      <c r="C332" s="121" t="s">
        <v>273</v>
      </c>
    </row>
    <row r="333" spans="2:3" ht="12.75">
      <c r="B333" s="120">
        <v>235</v>
      </c>
      <c r="C333" s="121" t="s">
        <v>274</v>
      </c>
    </row>
    <row r="334" spans="2:3" ht="12.75">
      <c r="B334" s="120">
        <v>236</v>
      </c>
      <c r="C334" s="121" t="s">
        <v>275</v>
      </c>
    </row>
    <row r="335" spans="2:3" ht="12.75">
      <c r="B335" s="120">
        <v>237</v>
      </c>
      <c r="C335" s="121" t="s">
        <v>276</v>
      </c>
    </row>
    <row r="336" spans="2:3" ht="12.75">
      <c r="B336" s="120">
        <v>238</v>
      </c>
      <c r="C336" s="121" t="s">
        <v>277</v>
      </c>
    </row>
    <row r="337" spans="2:3" ht="12.75">
      <c r="B337" s="120">
        <v>239</v>
      </c>
      <c r="C337" s="121" t="s">
        <v>278</v>
      </c>
    </row>
    <row r="338" spans="2:3" ht="12.75">
      <c r="B338" s="120">
        <v>240</v>
      </c>
      <c r="C338" s="121" t="s">
        <v>279</v>
      </c>
    </row>
    <row r="339" spans="2:3" ht="12.75">
      <c r="B339" s="120">
        <v>241</v>
      </c>
      <c r="C339" s="121" t="s">
        <v>280</v>
      </c>
    </row>
    <row r="340" spans="2:3" ht="12.75">
      <c r="B340" s="120">
        <v>242</v>
      </c>
      <c r="C340" s="121" t="s">
        <v>281</v>
      </c>
    </row>
    <row r="341" spans="2:3" ht="12.75">
      <c r="B341" s="120">
        <v>243</v>
      </c>
      <c r="C341" s="121" t="s">
        <v>282</v>
      </c>
    </row>
    <row r="342" spans="2:3" ht="12.75">
      <c r="B342" s="120">
        <v>244</v>
      </c>
      <c r="C342" s="121" t="s">
        <v>283</v>
      </c>
    </row>
    <row r="343" spans="2:3" ht="12.75">
      <c r="B343" s="120">
        <v>245</v>
      </c>
      <c r="C343" s="121" t="s">
        <v>284</v>
      </c>
    </row>
    <row r="344" spans="2:3" ht="12.75">
      <c r="B344" s="120">
        <v>246</v>
      </c>
      <c r="C344" s="121" t="s">
        <v>285</v>
      </c>
    </row>
    <row r="345" spans="2:3" ht="12.75">
      <c r="B345" s="120">
        <v>247</v>
      </c>
      <c r="C345" s="121" t="s">
        <v>286</v>
      </c>
    </row>
    <row r="346" spans="2:3" ht="12.75">
      <c r="B346" s="120">
        <v>248</v>
      </c>
      <c r="C346" s="121" t="s">
        <v>287</v>
      </c>
    </row>
    <row r="347" spans="2:3" ht="12.75">
      <c r="B347" s="120">
        <v>249</v>
      </c>
      <c r="C347" s="121" t="s">
        <v>288</v>
      </c>
    </row>
    <row r="348" spans="2:3" ht="12.75">
      <c r="B348" s="120">
        <v>250</v>
      </c>
      <c r="C348" s="121" t="s">
        <v>289</v>
      </c>
    </row>
    <row r="349" spans="2:3" ht="12.75">
      <c r="B349" s="120">
        <v>251</v>
      </c>
      <c r="C349" s="121" t="s">
        <v>290</v>
      </c>
    </row>
    <row r="350" spans="2:3" ht="12.75">
      <c r="B350" s="120">
        <v>252</v>
      </c>
      <c r="C350" s="121" t="s">
        <v>291</v>
      </c>
    </row>
    <row r="351" spans="2:3" ht="12.75">
      <c r="B351" s="120">
        <v>253</v>
      </c>
      <c r="C351" s="121" t="s">
        <v>292</v>
      </c>
    </row>
    <row r="352" spans="2:3" ht="12.75">
      <c r="B352" s="120">
        <v>254</v>
      </c>
      <c r="C352" s="121" t="s">
        <v>293</v>
      </c>
    </row>
    <row r="353" spans="2:3" ht="12.75">
      <c r="B353" s="120">
        <v>255</v>
      </c>
      <c r="C353" s="121" t="s">
        <v>294</v>
      </c>
    </row>
    <row r="354" spans="2:3" ht="12.75">
      <c r="B354" s="120">
        <v>256</v>
      </c>
      <c r="C354" s="121" t="s">
        <v>295</v>
      </c>
    </row>
    <row r="355" spans="2:3" ht="12.75">
      <c r="B355" s="120">
        <v>257</v>
      </c>
      <c r="C355" s="121" t="s">
        <v>296</v>
      </c>
    </row>
    <row r="356" spans="2:3" ht="12.75">
      <c r="B356" s="120">
        <v>258</v>
      </c>
      <c r="C356" s="121" t="s">
        <v>297</v>
      </c>
    </row>
    <row r="357" spans="2:3" ht="12.75">
      <c r="B357" s="120">
        <v>259</v>
      </c>
      <c r="C357" s="121" t="s">
        <v>298</v>
      </c>
    </row>
    <row r="358" spans="2:3" ht="12.75">
      <c r="B358" s="120">
        <v>260</v>
      </c>
      <c r="C358" s="121" t="s">
        <v>299</v>
      </c>
    </row>
    <row r="359" spans="2:3" ht="12.75">
      <c r="B359" s="120">
        <v>261</v>
      </c>
      <c r="C359" s="121" t="s">
        <v>300</v>
      </c>
    </row>
    <row r="360" spans="2:3" ht="12.75">
      <c r="B360" s="120">
        <v>262</v>
      </c>
      <c r="C360" s="121" t="s">
        <v>301</v>
      </c>
    </row>
    <row r="361" spans="2:3" ht="12.75">
      <c r="B361" s="120">
        <v>263</v>
      </c>
      <c r="C361" s="121" t="s">
        <v>302</v>
      </c>
    </row>
    <row r="362" spans="2:3" ht="12.75">
      <c r="B362" s="120">
        <v>264</v>
      </c>
      <c r="C362" s="121" t="s">
        <v>303</v>
      </c>
    </row>
    <row r="363" spans="2:3" ht="12.75">
      <c r="B363" s="120">
        <v>265</v>
      </c>
      <c r="C363" s="121" t="s">
        <v>304</v>
      </c>
    </row>
    <row r="364" spans="2:3" ht="12.75">
      <c r="B364" s="120">
        <v>266</v>
      </c>
      <c r="C364" s="121" t="s">
        <v>305</v>
      </c>
    </row>
    <row r="365" spans="2:3" ht="12.75">
      <c r="B365" s="120">
        <v>267</v>
      </c>
      <c r="C365" s="121" t="s">
        <v>306</v>
      </c>
    </row>
    <row r="366" spans="2:3" ht="12.75">
      <c r="B366" s="120">
        <v>268</v>
      </c>
      <c r="C366" s="121" t="s">
        <v>307</v>
      </c>
    </row>
    <row r="367" spans="2:3" ht="12.75">
      <c r="B367" s="120">
        <v>269</v>
      </c>
      <c r="C367" s="121" t="s">
        <v>308</v>
      </c>
    </row>
    <row r="368" spans="2:3" ht="12.75">
      <c r="B368" s="120">
        <v>270</v>
      </c>
      <c r="C368" s="121" t="s">
        <v>309</v>
      </c>
    </row>
    <row r="369" spans="2:3" ht="12.75">
      <c r="B369" s="120">
        <v>271</v>
      </c>
      <c r="C369" s="121" t="s">
        <v>310</v>
      </c>
    </row>
    <row r="370" spans="2:3" ht="12.75">
      <c r="B370" s="120">
        <v>272</v>
      </c>
      <c r="C370" s="121" t="s">
        <v>311</v>
      </c>
    </row>
    <row r="371" spans="2:3" ht="12.75">
      <c r="B371" s="120">
        <v>273</v>
      </c>
      <c r="C371" s="121" t="s">
        <v>312</v>
      </c>
    </row>
    <row r="372" spans="2:3" ht="12.75">
      <c r="B372" s="120">
        <v>274</v>
      </c>
      <c r="C372" s="121" t="s">
        <v>313</v>
      </c>
    </row>
    <row r="373" spans="2:3" ht="12.75">
      <c r="B373" s="120">
        <v>275</v>
      </c>
      <c r="C373" s="121" t="s">
        <v>314</v>
      </c>
    </row>
    <row r="374" spans="2:3" ht="12.75">
      <c r="B374" s="120">
        <v>276</v>
      </c>
      <c r="C374" s="121" t="s">
        <v>315</v>
      </c>
    </row>
    <row r="375" spans="2:3" ht="12.75">
      <c r="B375" s="120">
        <v>277</v>
      </c>
      <c r="C375" s="121" t="s">
        <v>316</v>
      </c>
    </row>
    <row r="376" spans="2:3" ht="12.75">
      <c r="B376" s="120">
        <v>278</v>
      </c>
      <c r="C376" s="121" t="s">
        <v>317</v>
      </c>
    </row>
    <row r="377" spans="2:3" ht="12.75">
      <c r="B377" s="120">
        <v>279</v>
      </c>
      <c r="C377" s="121" t="s">
        <v>318</v>
      </c>
    </row>
    <row r="378" spans="2:3" ht="12.75">
      <c r="B378" s="120">
        <v>280</v>
      </c>
      <c r="C378" s="121" t="s">
        <v>319</v>
      </c>
    </row>
    <row r="379" spans="2:3" ht="12.75">
      <c r="B379" s="120">
        <v>281</v>
      </c>
      <c r="C379" s="121" t="s">
        <v>320</v>
      </c>
    </row>
    <row r="380" spans="2:3" ht="12.75">
      <c r="B380" s="120">
        <v>282</v>
      </c>
      <c r="C380" s="121" t="s">
        <v>321</v>
      </c>
    </row>
    <row r="381" spans="2:3" ht="12.75">
      <c r="B381" s="120">
        <v>283</v>
      </c>
      <c r="C381" s="121" t="s">
        <v>322</v>
      </c>
    </row>
    <row r="382" spans="2:3" ht="12.75">
      <c r="B382" s="120">
        <v>284</v>
      </c>
      <c r="C382" s="121" t="s">
        <v>323</v>
      </c>
    </row>
    <row r="383" spans="2:3" ht="12.75">
      <c r="B383" s="120">
        <v>285</v>
      </c>
      <c r="C383" s="121" t="s">
        <v>324</v>
      </c>
    </row>
    <row r="384" spans="2:3" ht="12.75">
      <c r="B384" s="120">
        <v>286</v>
      </c>
      <c r="C384" s="121" t="s">
        <v>325</v>
      </c>
    </row>
    <row r="385" spans="2:3" ht="12.75">
      <c r="B385" s="120">
        <v>287</v>
      </c>
      <c r="C385" s="121" t="s">
        <v>326</v>
      </c>
    </row>
    <row r="386" spans="2:3" ht="12.75">
      <c r="B386" s="120">
        <v>288</v>
      </c>
      <c r="C386" s="121" t="s">
        <v>327</v>
      </c>
    </row>
    <row r="387" spans="2:3" ht="12.75">
      <c r="B387" s="120">
        <v>289</v>
      </c>
      <c r="C387" s="121" t="s">
        <v>328</v>
      </c>
    </row>
    <row r="388" spans="2:3" ht="12.75">
      <c r="B388" s="120">
        <v>290</v>
      </c>
      <c r="C388" s="121" t="s">
        <v>329</v>
      </c>
    </row>
    <row r="389" spans="2:3" ht="12.75">
      <c r="B389" s="120">
        <v>291</v>
      </c>
      <c r="C389" s="121" t="s">
        <v>330</v>
      </c>
    </row>
    <row r="390" spans="2:3" ht="12.75">
      <c r="B390" s="120">
        <v>292</v>
      </c>
      <c r="C390" s="121" t="s">
        <v>331</v>
      </c>
    </row>
    <row r="391" spans="2:3" ht="12.75">
      <c r="B391" s="120">
        <v>293</v>
      </c>
      <c r="C391" s="121" t="s">
        <v>332</v>
      </c>
    </row>
    <row r="392" spans="2:3" ht="12.75">
      <c r="B392" s="120">
        <v>294</v>
      </c>
      <c r="C392" s="121" t="s">
        <v>333</v>
      </c>
    </row>
    <row r="393" spans="2:3" ht="12.75">
      <c r="B393" s="120">
        <v>295</v>
      </c>
      <c r="C393" s="121" t="s">
        <v>334</v>
      </c>
    </row>
    <row r="394" spans="2:3" ht="12.75">
      <c r="B394" s="120">
        <v>296</v>
      </c>
      <c r="C394" s="121" t="s">
        <v>335</v>
      </c>
    </row>
    <row r="395" spans="2:3" ht="12.75">
      <c r="B395" s="120">
        <v>297</v>
      </c>
      <c r="C395" s="121" t="s">
        <v>336</v>
      </c>
    </row>
    <row r="396" spans="2:3" ht="12.75">
      <c r="B396" s="120">
        <v>298</v>
      </c>
      <c r="C396" s="121" t="s">
        <v>337</v>
      </c>
    </row>
    <row r="397" spans="2:3" ht="12.75">
      <c r="B397" s="120">
        <v>299</v>
      </c>
      <c r="C397" s="121" t="s">
        <v>338</v>
      </c>
    </row>
    <row r="398" spans="2:3" ht="12.75">
      <c r="B398" s="120">
        <v>300</v>
      </c>
      <c r="C398" s="121" t="s">
        <v>339</v>
      </c>
    </row>
    <row r="399" spans="2:3" ht="12.75">
      <c r="B399" s="120">
        <v>301</v>
      </c>
      <c r="C399" s="121" t="s">
        <v>340</v>
      </c>
    </row>
    <row r="400" spans="2:3" ht="12.75">
      <c r="B400" s="120">
        <v>302</v>
      </c>
      <c r="C400" s="121" t="s">
        <v>341</v>
      </c>
    </row>
    <row r="401" spans="2:3" ht="12.75">
      <c r="B401" s="120">
        <v>303</v>
      </c>
      <c r="C401" s="121" t="s">
        <v>342</v>
      </c>
    </row>
    <row r="402" spans="2:3" ht="12.75">
      <c r="B402" s="120">
        <v>304</v>
      </c>
      <c r="C402" s="121" t="s">
        <v>343</v>
      </c>
    </row>
    <row r="403" spans="2:3" ht="12.75">
      <c r="B403" s="120">
        <v>305</v>
      </c>
      <c r="C403" s="121" t="s">
        <v>344</v>
      </c>
    </row>
    <row r="404" spans="2:3" ht="12.75">
      <c r="B404" s="120">
        <v>306</v>
      </c>
      <c r="C404" s="121" t="s">
        <v>345</v>
      </c>
    </row>
    <row r="405" spans="2:3" ht="12.75">
      <c r="B405" s="120">
        <v>307</v>
      </c>
      <c r="C405" s="121" t="s">
        <v>346</v>
      </c>
    </row>
    <row r="406" spans="2:3" ht="12.75">
      <c r="B406" s="120">
        <v>308</v>
      </c>
      <c r="C406" s="121" t="s">
        <v>347</v>
      </c>
    </row>
    <row r="407" spans="2:3" ht="12.75">
      <c r="B407" s="120">
        <v>309</v>
      </c>
      <c r="C407" s="121" t="s">
        <v>348</v>
      </c>
    </row>
    <row r="408" spans="2:3" ht="12.75">
      <c r="B408" s="120">
        <v>310</v>
      </c>
      <c r="C408" s="121" t="s">
        <v>349</v>
      </c>
    </row>
    <row r="409" spans="2:3" ht="12.75">
      <c r="B409" s="120">
        <v>311</v>
      </c>
      <c r="C409" s="121" t="s">
        <v>350</v>
      </c>
    </row>
    <row r="410" spans="2:3" ht="12.75">
      <c r="B410" s="120">
        <v>312</v>
      </c>
      <c r="C410" s="121" t="s">
        <v>351</v>
      </c>
    </row>
    <row r="411" spans="2:3" ht="12.75">
      <c r="B411" s="120">
        <v>313</v>
      </c>
      <c r="C411" s="121" t="s">
        <v>352</v>
      </c>
    </row>
    <row r="412" spans="2:3" ht="12.75">
      <c r="B412" s="120">
        <v>314</v>
      </c>
      <c r="C412" s="121" t="s">
        <v>353</v>
      </c>
    </row>
    <row r="413" spans="2:3" ht="12.75">
      <c r="B413" s="120">
        <v>315</v>
      </c>
      <c r="C413" s="121" t="s">
        <v>354</v>
      </c>
    </row>
    <row r="414" spans="2:3" ht="12.75">
      <c r="B414" s="120">
        <v>316</v>
      </c>
      <c r="C414" s="121" t="s">
        <v>355</v>
      </c>
    </row>
    <row r="415" spans="2:3" ht="12.75">
      <c r="B415" s="120">
        <v>317</v>
      </c>
      <c r="C415" s="121" t="s">
        <v>356</v>
      </c>
    </row>
    <row r="416" spans="2:3" ht="12.75">
      <c r="B416" s="120">
        <v>318</v>
      </c>
      <c r="C416" s="121" t="s">
        <v>357</v>
      </c>
    </row>
    <row r="417" spans="2:3" ht="12.75">
      <c r="B417" s="120">
        <v>319</v>
      </c>
      <c r="C417" s="121" t="s">
        <v>358</v>
      </c>
    </row>
    <row r="418" spans="2:3" ht="12.75">
      <c r="B418" s="120">
        <v>320</v>
      </c>
      <c r="C418" s="121" t="s">
        <v>359</v>
      </c>
    </row>
    <row r="419" spans="2:3" ht="12.75">
      <c r="B419" s="120">
        <v>321</v>
      </c>
      <c r="C419" s="121" t="s">
        <v>360</v>
      </c>
    </row>
    <row r="420" spans="2:3" ht="12.75">
      <c r="B420" s="120">
        <v>322</v>
      </c>
      <c r="C420" s="121" t="s">
        <v>361</v>
      </c>
    </row>
    <row r="421" spans="2:3" ht="12.75">
      <c r="B421" s="120">
        <v>323</v>
      </c>
      <c r="C421" s="121" t="s">
        <v>362</v>
      </c>
    </row>
    <row r="422" spans="2:3" ht="12.75">
      <c r="B422" s="120">
        <v>324</v>
      </c>
      <c r="C422" s="121" t="s">
        <v>363</v>
      </c>
    </row>
    <row r="423" spans="2:3" ht="12.75">
      <c r="B423" s="120">
        <v>325</v>
      </c>
      <c r="C423" s="121" t="s">
        <v>364</v>
      </c>
    </row>
    <row r="424" spans="2:3" ht="12.75">
      <c r="B424" s="120">
        <v>326</v>
      </c>
      <c r="C424" s="121" t="s">
        <v>365</v>
      </c>
    </row>
    <row r="425" spans="2:3" ht="12.75">
      <c r="B425" s="120">
        <v>327</v>
      </c>
      <c r="C425" s="121" t="s">
        <v>366</v>
      </c>
    </row>
    <row r="426" spans="2:3" ht="12.75">
      <c r="B426" s="120">
        <v>328</v>
      </c>
      <c r="C426" s="121" t="s">
        <v>367</v>
      </c>
    </row>
    <row r="427" spans="2:3" ht="12.75">
      <c r="B427" s="120">
        <v>329</v>
      </c>
      <c r="C427" s="121" t="s">
        <v>368</v>
      </c>
    </row>
    <row r="428" spans="2:3" ht="12.75">
      <c r="B428" s="120">
        <v>330</v>
      </c>
      <c r="C428" s="121" t="s">
        <v>369</v>
      </c>
    </row>
    <row r="429" spans="2:3" ht="12.75">
      <c r="B429" s="120">
        <v>331</v>
      </c>
      <c r="C429" s="121" t="s">
        <v>370</v>
      </c>
    </row>
    <row r="430" spans="2:3" ht="12.75">
      <c r="B430" s="120">
        <v>332</v>
      </c>
      <c r="C430" s="121" t="s">
        <v>371</v>
      </c>
    </row>
    <row r="431" spans="2:3" ht="12.75">
      <c r="B431" s="120">
        <v>333</v>
      </c>
      <c r="C431" s="121" t="s">
        <v>372</v>
      </c>
    </row>
    <row r="432" spans="2:3" ht="12.75">
      <c r="B432" s="120">
        <v>334</v>
      </c>
      <c r="C432" s="121" t="s">
        <v>373</v>
      </c>
    </row>
    <row r="433" spans="2:3" ht="12.75">
      <c r="B433" s="120">
        <v>335</v>
      </c>
      <c r="C433" s="121" t="s">
        <v>374</v>
      </c>
    </row>
    <row r="434" spans="2:3" ht="12.75">
      <c r="B434" s="120">
        <v>336</v>
      </c>
      <c r="C434" s="121" t="s">
        <v>375</v>
      </c>
    </row>
    <row r="435" spans="2:3" ht="12.75">
      <c r="B435" s="120">
        <v>337</v>
      </c>
      <c r="C435" s="121" t="s">
        <v>376</v>
      </c>
    </row>
    <row r="436" spans="2:3" ht="12.75">
      <c r="B436" s="120">
        <v>338</v>
      </c>
      <c r="C436" s="121" t="s">
        <v>377</v>
      </c>
    </row>
    <row r="437" spans="2:3" ht="12.75">
      <c r="B437" s="120">
        <v>339</v>
      </c>
      <c r="C437" s="121" t="s">
        <v>378</v>
      </c>
    </row>
    <row r="438" spans="2:3" ht="12.75">
      <c r="B438" s="120">
        <v>340</v>
      </c>
      <c r="C438" s="121" t="s">
        <v>379</v>
      </c>
    </row>
    <row r="439" spans="2:3" ht="12.75">
      <c r="B439" s="120">
        <v>341</v>
      </c>
      <c r="C439" s="121" t="s">
        <v>380</v>
      </c>
    </row>
    <row r="440" spans="2:3" ht="12.75">
      <c r="B440" s="120">
        <v>342</v>
      </c>
      <c r="C440" s="121" t="s">
        <v>381</v>
      </c>
    </row>
    <row r="441" spans="2:3" ht="12.75">
      <c r="B441" s="120">
        <v>343</v>
      </c>
      <c r="C441" s="121" t="s">
        <v>382</v>
      </c>
    </row>
    <row r="442" spans="2:3" ht="12.75">
      <c r="B442" s="120">
        <v>344</v>
      </c>
      <c r="C442" s="121" t="s">
        <v>383</v>
      </c>
    </row>
    <row r="443" spans="2:3" ht="12.75">
      <c r="B443" s="120">
        <v>345</v>
      </c>
      <c r="C443" s="121" t="s">
        <v>384</v>
      </c>
    </row>
    <row r="444" spans="2:3" ht="12.75">
      <c r="B444" s="120">
        <v>346</v>
      </c>
      <c r="C444" s="121" t="s">
        <v>385</v>
      </c>
    </row>
    <row r="445" spans="2:3" ht="12.75">
      <c r="B445" s="120">
        <v>347</v>
      </c>
      <c r="C445" s="121" t="s">
        <v>386</v>
      </c>
    </row>
    <row r="446" spans="2:3" ht="12.75">
      <c r="B446" s="120">
        <v>348</v>
      </c>
      <c r="C446" s="121" t="s">
        <v>387</v>
      </c>
    </row>
    <row r="447" spans="2:3" ht="12.75">
      <c r="B447" s="120">
        <v>349</v>
      </c>
      <c r="C447" s="121" t="s">
        <v>388</v>
      </c>
    </row>
    <row r="448" spans="2:3" ht="12.75">
      <c r="B448" s="120">
        <v>350</v>
      </c>
      <c r="C448" s="121" t="s">
        <v>389</v>
      </c>
    </row>
    <row r="449" spans="2:3" ht="12.75">
      <c r="B449" s="120">
        <v>351</v>
      </c>
      <c r="C449" s="121" t="s">
        <v>390</v>
      </c>
    </row>
    <row r="450" spans="2:3" ht="12.75">
      <c r="B450" s="120">
        <v>352</v>
      </c>
      <c r="C450" s="121" t="s">
        <v>391</v>
      </c>
    </row>
    <row r="451" spans="2:3" ht="12.75">
      <c r="B451" s="120">
        <v>353</v>
      </c>
      <c r="C451" s="121" t="s">
        <v>392</v>
      </c>
    </row>
    <row r="452" spans="2:3" ht="12.75">
      <c r="B452" s="120">
        <v>354</v>
      </c>
      <c r="C452" s="121" t="s">
        <v>393</v>
      </c>
    </row>
    <row r="453" spans="2:3" ht="12.75">
      <c r="B453" s="120">
        <v>355</v>
      </c>
      <c r="C453" s="121" t="s">
        <v>394</v>
      </c>
    </row>
    <row r="454" spans="2:3" ht="12.75">
      <c r="B454" s="120">
        <v>356</v>
      </c>
      <c r="C454" s="121" t="s">
        <v>395</v>
      </c>
    </row>
    <row r="455" spans="2:3" ht="12.75">
      <c r="B455" s="120">
        <v>357</v>
      </c>
      <c r="C455" s="121" t="s">
        <v>396</v>
      </c>
    </row>
    <row r="456" spans="2:3" ht="12.75">
      <c r="B456" s="120">
        <v>358</v>
      </c>
      <c r="C456" s="121" t="s">
        <v>397</v>
      </c>
    </row>
    <row r="457" spans="2:3" ht="12.75">
      <c r="B457" s="120">
        <v>359</v>
      </c>
      <c r="C457" s="121" t="s">
        <v>398</v>
      </c>
    </row>
    <row r="458" spans="2:3" ht="12.75">
      <c r="B458" s="120">
        <v>360</v>
      </c>
      <c r="C458" s="121" t="s">
        <v>399</v>
      </c>
    </row>
    <row r="459" spans="2:3" ht="12.75">
      <c r="B459" s="120">
        <v>361</v>
      </c>
      <c r="C459" s="121" t="s">
        <v>400</v>
      </c>
    </row>
    <row r="460" spans="2:3" ht="12.75">
      <c r="B460" s="120">
        <v>362</v>
      </c>
      <c r="C460" s="121" t="s">
        <v>401</v>
      </c>
    </row>
    <row r="461" spans="2:3" ht="12.75">
      <c r="B461" s="120">
        <v>363</v>
      </c>
      <c r="C461" s="121" t="s">
        <v>402</v>
      </c>
    </row>
    <row r="462" spans="2:3" ht="12.75">
      <c r="B462" s="120">
        <v>364</v>
      </c>
      <c r="C462" s="121" t="s">
        <v>403</v>
      </c>
    </row>
    <row r="463" spans="2:3" ht="12.75">
      <c r="B463" s="120">
        <v>365</v>
      </c>
      <c r="C463" s="121" t="s">
        <v>404</v>
      </c>
    </row>
    <row r="464" spans="2:3" ht="12.75">
      <c r="B464" s="120">
        <v>366</v>
      </c>
      <c r="C464" s="121" t="s">
        <v>405</v>
      </c>
    </row>
    <row r="465" spans="2:3" ht="12.75">
      <c r="B465" s="120">
        <v>367</v>
      </c>
      <c r="C465" s="121" t="s">
        <v>406</v>
      </c>
    </row>
    <row r="466" spans="2:3" ht="12.75">
      <c r="B466" s="120">
        <v>368</v>
      </c>
      <c r="C466" s="121" t="s">
        <v>407</v>
      </c>
    </row>
    <row r="467" spans="2:3" ht="12.75">
      <c r="B467" s="120">
        <v>369</v>
      </c>
      <c r="C467" s="121" t="s">
        <v>408</v>
      </c>
    </row>
    <row r="468" spans="2:3" ht="12.75">
      <c r="B468" s="120">
        <v>370</v>
      </c>
      <c r="C468" s="121" t="s">
        <v>409</v>
      </c>
    </row>
    <row r="469" spans="2:3" ht="12.75">
      <c r="B469" s="120">
        <v>371</v>
      </c>
      <c r="C469" s="121" t="s">
        <v>410</v>
      </c>
    </row>
    <row r="470" spans="2:3" ht="12.75">
      <c r="B470" s="120">
        <v>372</v>
      </c>
      <c r="C470" s="121" t="s">
        <v>411</v>
      </c>
    </row>
    <row r="471" spans="2:3" ht="12.75">
      <c r="B471" s="120">
        <v>373</v>
      </c>
      <c r="C471" s="121" t="s">
        <v>412</v>
      </c>
    </row>
    <row r="472" spans="2:3" ht="12.75">
      <c r="B472" s="120">
        <v>374</v>
      </c>
      <c r="C472" s="121" t="s">
        <v>413</v>
      </c>
    </row>
    <row r="473" spans="2:3" ht="12.75">
      <c r="B473" s="120">
        <v>375</v>
      </c>
      <c r="C473" s="121" t="s">
        <v>414</v>
      </c>
    </row>
    <row r="474" spans="2:3" ht="12.75">
      <c r="B474" s="120">
        <v>376</v>
      </c>
      <c r="C474" s="121" t="s">
        <v>415</v>
      </c>
    </row>
    <row r="475" spans="2:3" ht="12.75">
      <c r="B475" s="120">
        <v>377</v>
      </c>
      <c r="C475" s="121" t="s">
        <v>416</v>
      </c>
    </row>
    <row r="476" spans="2:3" ht="12.75">
      <c r="B476" s="120">
        <v>378</v>
      </c>
      <c r="C476" s="121" t="s">
        <v>417</v>
      </c>
    </row>
    <row r="477" spans="2:3" ht="12.75">
      <c r="B477" s="120">
        <v>379</v>
      </c>
      <c r="C477" s="121" t="s">
        <v>418</v>
      </c>
    </row>
    <row r="478" spans="2:3" ht="12.75">
      <c r="B478" s="120">
        <v>380</v>
      </c>
      <c r="C478" s="121" t="s">
        <v>419</v>
      </c>
    </row>
    <row r="479" spans="2:3" ht="12.75">
      <c r="B479" s="120">
        <v>381</v>
      </c>
      <c r="C479" s="121" t="s">
        <v>420</v>
      </c>
    </row>
    <row r="480" spans="2:3" ht="12.75">
      <c r="B480" s="120">
        <v>382</v>
      </c>
      <c r="C480" s="121" t="s">
        <v>421</v>
      </c>
    </row>
    <row r="481" spans="2:3" ht="12.75">
      <c r="B481" s="120">
        <v>383</v>
      </c>
      <c r="C481" s="121" t="s">
        <v>422</v>
      </c>
    </row>
    <row r="482" spans="2:3" ht="12.75">
      <c r="B482" s="120">
        <v>384</v>
      </c>
      <c r="C482" s="121" t="s">
        <v>423</v>
      </c>
    </row>
    <row r="483" spans="2:3" ht="12.75">
      <c r="B483" s="120">
        <v>385</v>
      </c>
      <c r="C483" s="121" t="s">
        <v>424</v>
      </c>
    </row>
  </sheetData>
  <sheetProtection password="DFE7" sheet="1"/>
  <mergeCells count="76">
    <mergeCell ref="P12:Q14"/>
    <mergeCell ref="S41:V45"/>
    <mergeCell ref="O31:Q31"/>
    <mergeCell ref="D14:E14"/>
    <mergeCell ref="S47:V51"/>
    <mergeCell ref="O51:Q51"/>
    <mergeCell ref="F8:Q8"/>
    <mergeCell ref="D12:G12"/>
    <mergeCell ref="D13:G13"/>
    <mergeCell ref="P6:Q6"/>
    <mergeCell ref="D16:G16"/>
    <mergeCell ref="S35:U40"/>
    <mergeCell ref="O35:Q35"/>
    <mergeCell ref="O39:Q39"/>
    <mergeCell ref="O33:Q33"/>
    <mergeCell ref="S27:U32"/>
    <mergeCell ref="E1:N1"/>
    <mergeCell ref="O16:Q16"/>
    <mergeCell ref="O29:Q29"/>
    <mergeCell ref="O27:Q27"/>
    <mergeCell ref="E2:N2"/>
    <mergeCell ref="B17:F17"/>
    <mergeCell ref="M14:N14"/>
    <mergeCell ref="M13:N13"/>
    <mergeCell ref="P4:Q4"/>
    <mergeCell ref="E11:Q11"/>
    <mergeCell ref="F4:G4"/>
    <mergeCell ref="K4:M4"/>
    <mergeCell ref="D18:Q18"/>
    <mergeCell ref="G17:P17"/>
    <mergeCell ref="O43:Q43"/>
    <mergeCell ref="K29:L29"/>
    <mergeCell ref="K35:L35"/>
    <mergeCell ref="O37:Q37"/>
    <mergeCell ref="B11:D11"/>
    <mergeCell ref="K37:L37"/>
    <mergeCell ref="N86:Q86"/>
    <mergeCell ref="B54:C54"/>
    <mergeCell ref="O49:Q49"/>
    <mergeCell ref="K47:L47"/>
    <mergeCell ref="B65:P65"/>
    <mergeCell ref="K49:L49"/>
    <mergeCell ref="E54:Q54"/>
    <mergeCell ref="O53:Q53"/>
    <mergeCell ref="N74:O74"/>
    <mergeCell ref="N75:O75"/>
    <mergeCell ref="B62:P62"/>
    <mergeCell ref="F59:M59"/>
    <mergeCell ref="K43:L43"/>
    <mergeCell ref="K39:L39"/>
    <mergeCell ref="O41:Q41"/>
    <mergeCell ref="B88:D88"/>
    <mergeCell ref="F87:Q87"/>
    <mergeCell ref="F88:Q88"/>
    <mergeCell ref="N78:O78"/>
    <mergeCell ref="B87:D87"/>
    <mergeCell ref="N77:O77"/>
    <mergeCell ref="K6:M6"/>
    <mergeCell ref="S73:V78"/>
    <mergeCell ref="E19:Q19"/>
    <mergeCell ref="O47:Q47"/>
    <mergeCell ref="F6:G6"/>
    <mergeCell ref="M15:N15"/>
    <mergeCell ref="B67:F70"/>
    <mergeCell ref="B66:P66"/>
    <mergeCell ref="H68:P69"/>
    <mergeCell ref="N76:O76"/>
    <mergeCell ref="B63:P63"/>
    <mergeCell ref="M12:N12"/>
    <mergeCell ref="H83:K83"/>
    <mergeCell ref="K82:P82"/>
    <mergeCell ref="B64:P64"/>
    <mergeCell ref="D15:G15"/>
    <mergeCell ref="B81:F81"/>
    <mergeCell ref="N79:O79"/>
    <mergeCell ref="K81:P81"/>
  </mergeCells>
  <conditionalFormatting sqref="Z5:Z378">
    <cfRule type="duplicateValues" priority="8" dxfId="2">
      <formula>AND(COUNTIF($Z$5:$Z$378,Z5)&gt;1,NOT(ISBLANK(Z5)))</formula>
    </cfRule>
  </conditionalFormatting>
  <conditionalFormatting sqref="C102:C472">
    <cfRule type="duplicateValues" priority="10" dxfId="2">
      <formula>AND(COUNTIF($C$102:$C$472,C102)&gt;1,NOT(ISBLANK(C102)))</formula>
    </cfRule>
  </conditionalFormatting>
  <conditionalFormatting sqref="E54:Q54">
    <cfRule type="containsErrors" priority="2" dxfId="1" stopIfTrue="1">
      <formula>ISERROR(E54)</formula>
    </cfRule>
  </conditionalFormatting>
  <conditionalFormatting sqref="B2:Q2 R2:R89 A89:Q89 A2:A88">
    <cfRule type="expression" priority="1" dxfId="0" stopIfTrue="1">
      <formula>$O$35+$O$37+$O$39+$Q$45+$O$47+$O$49&gt;0</formula>
    </cfRule>
  </conditionalFormatting>
  <dataValidations count="1">
    <dataValidation type="textLength" operator="equal" allowBlank="1" showErrorMessage="1" promptTitle="BŁĄD PESEL  !!!" prompt="Nieprawidłowa liczba cyfr w numerze PESEL" errorTitle="BŁĄD PESEL !!!" error="Nieprawidłowa liczba cyfr w numerze PESEL" sqref="D14:E14">
      <formula1>11</formula1>
    </dataValidation>
  </dataValidations>
  <printOptions horizontalCentered="1" verticalCentered="1"/>
  <pageMargins left="0.1968503937007874" right="0.1968503937007874" top="0.5905511811023623" bottom="0.2362204724409449" header="0" footer="0"/>
  <pageSetup fitToHeight="1" fitToWidth="1" horizontalDpi="1200" verticalDpi="12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Akademickie Inkubatory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do umowy zlecenie</dc:title>
  <dc:subject/>
  <dc:creator>Paweł Szymczak</dc:creator>
  <cp:keywords/>
  <dc:description/>
  <cp:lastModifiedBy>icom</cp:lastModifiedBy>
  <cp:lastPrinted>2010-04-16T14:54:40Z</cp:lastPrinted>
  <dcterms:created xsi:type="dcterms:W3CDTF">2007-03-13T09:46:53Z</dcterms:created>
  <dcterms:modified xsi:type="dcterms:W3CDTF">2011-04-15T08:56:39Z</dcterms:modified>
  <cp:category>Dokument wewnętrzny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Akademickie Inkubatory Przedsiębiorczości</vt:lpwstr>
  </property>
  <property fmtid="{D5CDD505-2E9C-101B-9397-08002B2CF9AE}" pid="3" name="Autor">
    <vt:lpwstr>Paweł Szymczak</vt:lpwstr>
  </property>
</Properties>
</file>